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CONTA\Desktop\todo_de_contabilidad\Informacion Publica (pagina)\Pagina INFO PUBLICA\Año 2021\Numeral 4\"/>
    </mc:Choice>
  </mc:AlternateContent>
  <xr:revisionPtr revIDLastSave="0" documentId="13_ncr:1_{F3824275-A543-4E92-AE06-B210F413BEA2}" xr6:coauthVersionLast="37" xr6:coauthVersionMax="37" xr10:uidLastSave="{00000000-0000-0000-0000-000000000000}"/>
  <bookViews>
    <workbookView xWindow="0" yWindow="1605" windowWidth="16515" windowHeight="6240" xr2:uid="{00000000-000D-0000-FFFF-FFFF00000000}"/>
  </bookViews>
  <sheets>
    <sheet name="CE" sheetId="9" r:id="rId1"/>
    <sheet name="RENGLON 011" sheetId="1" r:id="rId2"/>
    <sheet name="RENGLON 031" sheetId="11" r:id="rId3"/>
    <sheet name="RENGLON 021" sheetId="10" state="hidden" r:id="rId4"/>
    <sheet name="RENGLON 029" sheetId="8" r:id="rId5"/>
    <sheet name="OSCAR GARCIA" sheetId="4" state="hidden" r:id="rId6"/>
    <sheet name="LAZARO MERIDA" sheetId="5" state="hidden" r:id="rId7"/>
    <sheet name="BONO 14 LUCKY" sheetId="6" state="hidden" r:id="rId8"/>
    <sheet name="Humberto" sheetId="3" state="hidden" r:id="rId9"/>
  </sheets>
  <externalReferences>
    <externalReference r:id="rId10"/>
  </externalReferences>
  <definedNames>
    <definedName name="_xlnm.Print_Area" localSheetId="8">Humberto!$A$1:$J$25</definedName>
    <definedName name="_xlnm.Print_Area" localSheetId="5">'OSCAR GARCIA'!$A$1:$K$34</definedName>
    <definedName name="_xlnm.Print_Area" localSheetId="1">'RENGLON 011'!$A$1:$Q$27</definedName>
    <definedName name="_xlnm.Print_Area" localSheetId="3">'RENGLON 021'!$A$1:$Q$20</definedName>
    <definedName name="_xlnm.Print_Area" localSheetId="2">'RENGLON 031'!$A$1:$Q$20</definedName>
  </definedNames>
  <calcPr calcId="179021"/>
</workbook>
</file>

<file path=xl/calcChain.xml><?xml version="1.0" encoding="utf-8"?>
<calcChain xmlns="http://schemas.openxmlformats.org/spreadsheetml/2006/main">
  <c r="Q16" i="1" l="1"/>
  <c r="Q19" i="1"/>
  <c r="Q18" i="1"/>
  <c r="Q17" i="1"/>
  <c r="A10" i="1"/>
  <c r="K15" i="11" l="1"/>
  <c r="G15" i="11"/>
  <c r="E15" i="11"/>
  <c r="D20" i="11"/>
  <c r="A10" i="11"/>
  <c r="C8" i="11"/>
  <c r="C7" i="11"/>
  <c r="I19" i="1" l="1"/>
  <c r="I18" i="1"/>
  <c r="I17" i="1"/>
  <c r="I16" i="1"/>
  <c r="I15" i="1"/>
  <c r="E21" i="1"/>
  <c r="G21" i="1"/>
  <c r="K21" i="1"/>
  <c r="D29" i="8" l="1"/>
  <c r="D20" i="10"/>
  <c r="D27" i="1"/>
  <c r="A10" i="8"/>
  <c r="A10" i="10"/>
  <c r="C7" i="8"/>
  <c r="C8" i="8"/>
  <c r="C7" i="10"/>
  <c r="C8" i="10"/>
  <c r="C7" i="1"/>
  <c r="C8" i="1"/>
  <c r="K15" i="10" l="1"/>
  <c r="G15" i="10"/>
  <c r="E15" i="10"/>
  <c r="J19" i="1" l="1"/>
  <c r="J15" i="1"/>
  <c r="K20" i="1" l="1"/>
  <c r="D20" i="8" l="1"/>
  <c r="D14" i="8"/>
  <c r="L16" i="1" l="1"/>
  <c r="L20" i="1"/>
  <c r="L22" i="1" s="1"/>
  <c r="E15" i="1"/>
  <c r="G15" i="1"/>
  <c r="E16" i="1"/>
  <c r="E17" i="1"/>
  <c r="E18" i="1"/>
  <c r="G18" i="1"/>
  <c r="E19" i="1"/>
  <c r="G19" i="1"/>
  <c r="E20" i="1"/>
  <c r="E22" i="1"/>
  <c r="K17" i="1" l="1"/>
  <c r="G16" i="3" l="1"/>
  <c r="D16" i="3"/>
  <c r="H15" i="3"/>
  <c r="H16" i="3" s="1"/>
  <c r="F16" i="3"/>
  <c r="K15" i="1" l="1"/>
  <c r="G16" i="6" l="1"/>
  <c r="D16" i="6"/>
  <c r="F14" i="6"/>
  <c r="H16" i="6" s="1"/>
  <c r="F16" i="6" l="1"/>
  <c r="F20" i="5" l="1"/>
  <c r="F22" i="5" s="1"/>
  <c r="G22" i="5"/>
  <c r="D22" i="5"/>
  <c r="H20" i="5" l="1"/>
  <c r="H22" i="5" s="1"/>
  <c r="E20" i="4" l="1"/>
  <c r="F19" i="4"/>
  <c r="G19" i="4" s="1"/>
  <c r="I19" i="4" s="1"/>
  <c r="F18" i="4"/>
  <c r="G18" i="4" s="1"/>
  <c r="I18" i="4" s="1"/>
  <c r="H20" i="4"/>
  <c r="D20" i="4"/>
  <c r="F20" i="4" l="1"/>
  <c r="G20" i="4"/>
  <c r="I20" i="4"/>
  <c r="K22" i="1" l="1"/>
  <c r="K19" i="1" l="1"/>
  <c r="K18" i="1"/>
  <c r="K16" i="1"/>
</calcChain>
</file>

<file path=xl/sharedStrings.xml><?xml version="1.0" encoding="utf-8"?>
<sst xmlns="http://schemas.openxmlformats.org/spreadsheetml/2006/main" count="302" uniqueCount="143">
  <si>
    <t>ASOCIACION DE PENTATLON MODERNO</t>
  </si>
  <si>
    <t>No.</t>
  </si>
  <si>
    <t>NOMBRE</t>
  </si>
  <si>
    <t>CARGO</t>
  </si>
  <si>
    <t>SALARIO</t>
  </si>
  <si>
    <t>(-) 4.83%</t>
  </si>
  <si>
    <t>(-) ISR</t>
  </si>
  <si>
    <t>(-) FIANZA</t>
  </si>
  <si>
    <t>SUBTOTAL</t>
  </si>
  <si>
    <t>(+)</t>
  </si>
  <si>
    <t xml:space="preserve">SALARIO </t>
  </si>
  <si>
    <t>FIRMA</t>
  </si>
  <si>
    <t>IGSS</t>
  </si>
  <si>
    <t>RETENCION</t>
  </si>
  <si>
    <t>FIDELIDAD</t>
  </si>
  <si>
    <t>BONIFICACION</t>
  </si>
  <si>
    <t>LIQUIDO</t>
  </si>
  <si>
    <t>CHEQUE</t>
  </si>
  <si>
    <t>01-</t>
  </si>
  <si>
    <t>02-</t>
  </si>
  <si>
    <t>03-</t>
  </si>
  <si>
    <t>04-</t>
  </si>
  <si>
    <t>05-</t>
  </si>
  <si>
    <t>Contador</t>
  </si>
  <si>
    <t>06-</t>
  </si>
  <si>
    <t>Auxiliar de Contabilidad</t>
  </si>
  <si>
    <t>T O T A L E S</t>
  </si>
  <si>
    <t>Vo. Bo.</t>
  </si>
  <si>
    <t>ING. SIEGFRIED BRAND ORANTES</t>
  </si>
  <si>
    <t>HUMBERTO GONZALEZ MAZA</t>
  </si>
  <si>
    <t>TESORER0</t>
  </si>
  <si>
    <t>RENGLON  021- PERSONAL SUPERNUMERARIO</t>
  </si>
  <si>
    <t>DIAS</t>
  </si>
  <si>
    <t>TRABAJADOS</t>
  </si>
  <si>
    <t xml:space="preserve">PRESIDENTE </t>
  </si>
  <si>
    <t>Piloto</t>
  </si>
  <si>
    <t>PLANILLA QUINCENAL DE  FEBRERO 2016</t>
  </si>
  <si>
    <t>PILOTO</t>
  </si>
  <si>
    <t>Oscar Rafael Garcia Mata</t>
  </si>
  <si>
    <t>(-) PRESTAMOS</t>
  </si>
  <si>
    <t>BANTRAB</t>
  </si>
  <si>
    <t>Operario I (Digitalizador)</t>
  </si>
  <si>
    <t>PLANILLA FEBRERO-MARZO 2016</t>
  </si>
  <si>
    <t>Lazaro Emiliano Mérida Aguilar</t>
  </si>
  <si>
    <t>DESCUENTOS</t>
  </si>
  <si>
    <t>SALARIO LIQUIDO</t>
  </si>
  <si>
    <t>No. DE CHEQUE</t>
  </si>
  <si>
    <t>RENGLON 072</t>
  </si>
  <si>
    <t>TOTAL</t>
  </si>
  <si>
    <t>Ana Lucrecia Yaxon Morales</t>
  </si>
  <si>
    <t>Secretaria</t>
  </si>
  <si>
    <t>ADELANTO DE BONO 14-2016</t>
  </si>
  <si>
    <t>(+)                                                              BONIFICACION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</si>
  <si>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  PERSONAL SUPERNUMERARIO</t>
    </r>
  </si>
  <si>
    <t>PLANILLA MENSUAL - NOVIEMBRE 2017</t>
  </si>
  <si>
    <t>Humberto Rene Rodriguez Fernandez</t>
  </si>
  <si>
    <t>Operario I (digitador)</t>
  </si>
  <si>
    <t xml:space="preserve">Los dias 7, 8, 9, 10, 13 y 14 de noviembre 2017 </t>
  </si>
  <si>
    <t>Acta:</t>
  </si>
  <si>
    <t>Punto:</t>
  </si>
  <si>
    <t>07-</t>
  </si>
  <si>
    <t>Deborah Patricia August Salazar</t>
  </si>
  <si>
    <t>Coordinadora Tecnica</t>
  </si>
  <si>
    <t>(-) DESCUENTOS</t>
  </si>
  <si>
    <t>DIETAS</t>
  </si>
  <si>
    <t>BONOS</t>
  </si>
  <si>
    <t>VIATICOS</t>
  </si>
  <si>
    <t>OTROS</t>
  </si>
  <si>
    <r>
      <rPr>
        <b/>
        <sz val="8"/>
        <color rgb="FF002060"/>
        <rFont val="Arial"/>
        <family val="2"/>
      </rPr>
      <t xml:space="preserve">RENGLON 011     </t>
    </r>
    <r>
      <rPr>
        <sz val="8"/>
        <color rgb="FF002060"/>
        <rFont val="Arial"/>
        <family val="2"/>
      </rPr>
      <t xml:space="preserve">                               PERSONAL PERMANENTE</t>
    </r>
  </si>
  <si>
    <t>Fisioterapista</t>
  </si>
  <si>
    <t>Entrenador de Carrera</t>
  </si>
  <si>
    <t>Marian Viorel Gheorghe</t>
  </si>
  <si>
    <t>Maria Gheorghe</t>
  </si>
  <si>
    <t>Entrenadora General de Esgrima</t>
  </si>
  <si>
    <t>(No se erogan gastos por Dietas)</t>
  </si>
  <si>
    <t>COMITÉ EJECUTIVO DE LA ASOCIACION</t>
  </si>
  <si>
    <r>
      <rPr>
        <b/>
        <sz val="8"/>
        <color rgb="FF002060"/>
        <rFont val="Arial"/>
        <family val="2"/>
      </rPr>
      <t xml:space="preserve">RENGLON 029     </t>
    </r>
    <r>
      <rPr>
        <sz val="8"/>
        <color rgb="FF00206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OTRAS REMUNERACIONES A PERSONAL TEMPORAL</t>
    </r>
  </si>
  <si>
    <t>Los miembros del Comité Ejecutivo, prestan sus servicios adhonorem.</t>
  </si>
  <si>
    <t>OTROS**</t>
  </si>
  <si>
    <t>Entrenador de Esgrima</t>
  </si>
  <si>
    <r>
      <rPr>
        <b/>
        <sz val="8"/>
        <color rgb="FF002060"/>
        <rFont val="Arial"/>
        <family val="2"/>
      </rPr>
      <t xml:space="preserve">RENGLON 021     </t>
    </r>
    <r>
      <rPr>
        <sz val="8"/>
        <color rgb="FF002060"/>
        <rFont val="Arial"/>
        <family val="2"/>
      </rPr>
      <t xml:space="preserve">                               PERSONAL SUPERNUMERARIO</t>
    </r>
  </si>
  <si>
    <t>**OTROS</t>
  </si>
  <si>
    <t>Entrenador General de Pentatlon.</t>
  </si>
  <si>
    <t>Oscar Raul Garcia Cifuentes</t>
  </si>
  <si>
    <t>Entrenador de Natación</t>
  </si>
  <si>
    <t>Oscar Alberto Orantes Anzueto</t>
  </si>
  <si>
    <t>Entrenador de Tiro</t>
  </si>
  <si>
    <t>Gerson Josué Urias Madrid</t>
  </si>
  <si>
    <t>Wylder Rodriguez Fernandez</t>
  </si>
  <si>
    <t>Entrenador de Equitación</t>
  </si>
  <si>
    <t>Victor Manuel Miranda Olveira</t>
  </si>
  <si>
    <t>Hugo René Franco Santizo</t>
  </si>
  <si>
    <t>Gerente Administrativa</t>
  </si>
  <si>
    <t>Maria de los Angeles Fajardo Galdamez</t>
  </si>
  <si>
    <t>Eddy Gerardo Franco Gonzalez</t>
  </si>
  <si>
    <t>Asistente Administrativo</t>
  </si>
  <si>
    <r>
      <t>OTROS</t>
    </r>
    <r>
      <rPr>
        <b/>
        <sz val="10"/>
        <color rgb="FFFF0000"/>
        <rFont val="Arial"/>
        <family val="2"/>
      </rPr>
      <t>**</t>
    </r>
  </si>
  <si>
    <r>
      <t>BONOS</t>
    </r>
    <r>
      <rPr>
        <b/>
        <sz val="10"/>
        <color rgb="FFFF0000"/>
        <rFont val="Arial"/>
        <family val="2"/>
      </rPr>
      <t>*</t>
    </r>
  </si>
  <si>
    <t>* a.i. (interinos)</t>
  </si>
  <si>
    <t>Jose Fernando Lopez Gonzalez</t>
  </si>
  <si>
    <t>Profesor Esgrima Programa Escolar</t>
  </si>
  <si>
    <t>-</t>
  </si>
  <si>
    <t>ENTIDAD: ASOCIACION NACIONAL DE PENTATLON MODERNO DE GUATEMALA</t>
  </si>
  <si>
    <t>DIRECCIÓN: 3a. CALLE 16-15 ZONA 15. COLONIA JARDINES DE MINERVA</t>
  </si>
  <si>
    <t>HORARIO DE ATENCIÓN: 09:00 A 17:00 HRS.</t>
  </si>
  <si>
    <t>TELÉFONO: 2369-4542</t>
  </si>
  <si>
    <t>ENCARGADO DE ACTUALIZACIÓN: UNIDAD DE INFORMACION PUBLICA</t>
  </si>
  <si>
    <t>(Base legal Decreto 57-2008, artículo 10 numeral 4) INFORMACIÓN PÚBLICA DE OFICIO</t>
  </si>
  <si>
    <t xml:space="preserve">Presidente  </t>
  </si>
  <si>
    <t xml:space="preserve">Tesorero  </t>
  </si>
  <si>
    <t>Secretario</t>
  </si>
  <si>
    <t>Percy Javier Barberena Aguilera</t>
  </si>
  <si>
    <t>Jorge Rafael Rodriguez Herrera</t>
  </si>
  <si>
    <t>Otto Daniel Perez Gil</t>
  </si>
  <si>
    <t>Gustavo Gonzalez De Leon</t>
  </si>
  <si>
    <t>Aaron Assaf Kadoch Juárez</t>
  </si>
  <si>
    <t>Vocal Primero</t>
  </si>
  <si>
    <t>Vocal Segundo</t>
  </si>
  <si>
    <t>Maria Magdalena Quintanilla Coronado</t>
  </si>
  <si>
    <t>08-</t>
  </si>
  <si>
    <t>Operario I</t>
  </si>
  <si>
    <t>Operario II</t>
  </si>
  <si>
    <t xml:space="preserve">* </t>
  </si>
  <si>
    <t>Walter Orlando Morales Sánchez</t>
  </si>
  <si>
    <t>Jonny Estuart Fajardo Mayen</t>
  </si>
  <si>
    <t>Gaspar Ramirez Chicajau</t>
  </si>
  <si>
    <t>Maria Edelmira Gonzalez Hernandez</t>
  </si>
  <si>
    <t>Mario Fernando Rodriguez Fernandez</t>
  </si>
  <si>
    <t>** SERVICIO EXTRAORDINARIO</t>
  </si>
  <si>
    <t>Tecnico en liimpieza e instalador de cobertor de piscina en epoca de frio. (Febrero 2021)</t>
  </si>
  <si>
    <t>Norma Roudayna Massis De Paz</t>
  </si>
  <si>
    <t>Programa de Discapacidad</t>
  </si>
  <si>
    <r>
      <rPr>
        <b/>
        <sz val="8"/>
        <color rgb="FF002060"/>
        <rFont val="Arial"/>
        <family val="2"/>
      </rPr>
      <t xml:space="preserve">RENGLON 031     </t>
    </r>
    <r>
      <rPr>
        <sz val="8"/>
        <color rgb="FF002060"/>
        <rFont val="Arial"/>
        <family val="2"/>
      </rPr>
      <t xml:space="preserve">                                      JORNAL</t>
    </r>
  </si>
  <si>
    <t>Operario en Mantenimiento y Limpieza</t>
  </si>
  <si>
    <t>Luis Arnoldo  Benavente Garcia</t>
  </si>
  <si>
    <t>Salvavidas</t>
  </si>
  <si>
    <t>Asesor Legal</t>
  </si>
  <si>
    <t>Ana Lucrecia Vasquez Saravia</t>
  </si>
  <si>
    <t>Jose Matías Matías</t>
  </si>
  <si>
    <t>Profesora de  Desarrollo Deportivo</t>
  </si>
  <si>
    <t>Numero y Nombre de funcionarios, servidores públicos, empleados y asesores que laboran en el Sujeto Obligado</t>
  </si>
  <si>
    <t>FECHA DE ACTUALIZACIÓN: 23 - Agosto - 2021</t>
  </si>
  <si>
    <t>CORRESPONDE AL MES DE: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</si>
</sst>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Q&quot;* #,##0.00_);_(&quot;Q&quot;* \(#,##0.00\);_(&quot;Q&quot;* &quot;-&quot;??_);_(@_)"/>
    <numFmt numFmtId="166" formatCode="_-[$Q-100A]* #,##0.00_ ;_-[$Q-100A]* \-#,##0.00\ ;_-[$Q-100A]* &quot;-&quot;??_ ;_-@_ 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8"/>
      <color rgb="FF002060"/>
      <name val="Arial"/>
      <family val="2"/>
    </font>
    <font>
      <b/>
      <sz val="22"/>
      <color rgb="FF002060"/>
      <name val="Arial"/>
      <family val="2"/>
    </font>
    <font>
      <b/>
      <sz val="12"/>
      <color rgb="FF00206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2060"/>
      <name val="Arial"/>
      <family val="2"/>
    </font>
    <font>
      <sz val="8"/>
      <color rgb="FF002060"/>
      <name val="Arial"/>
      <family val="2"/>
    </font>
    <font>
      <b/>
      <sz val="16"/>
      <color rgb="FF00206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5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5" fillId="0" borderId="0"/>
    <xf numFmtId="164" fontId="12" fillId="0" borderId="0" applyFont="0" applyFill="0" applyBorder="0" applyAlignment="0" applyProtection="0"/>
  </cellStyleXfs>
  <cellXfs count="303">
    <xf numFmtId="0" fontId="0" fillId="0" borderId="0" xfId="0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/>
    <xf numFmtId="164" fontId="0" fillId="0" borderId="0" xfId="0" applyNumberFormat="1"/>
    <xf numFmtId="164" fontId="1" fillId="0" borderId="0" xfId="1" applyBorder="1"/>
    <xf numFmtId="165" fontId="0" fillId="0" borderId="0" xfId="0" applyNumberFormat="1"/>
    <xf numFmtId="0" fontId="7" fillId="0" borderId="0" xfId="0" applyFont="1" applyBorder="1" applyAlignment="1">
      <alignment horizontal="center"/>
    </xf>
    <xf numFmtId="164" fontId="1" fillId="0" borderId="0" xfId="1"/>
    <xf numFmtId="164" fontId="10" fillId="0" borderId="0" xfId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0" xfId="0" applyFont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164" fontId="5" fillId="0" borderId="14" xfId="1" applyFont="1" applyBorder="1"/>
    <xf numFmtId="0" fontId="9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/>
    <xf numFmtId="0" fontId="5" fillId="0" borderId="8" xfId="0" applyFont="1" applyBorder="1"/>
    <xf numFmtId="164" fontId="5" fillId="0" borderId="13" xfId="1" applyFont="1" applyBorder="1"/>
    <xf numFmtId="0" fontId="0" fillId="0" borderId="0" xfId="0" applyBorder="1" applyAlignment="1">
      <alignment horizontal="center"/>
    </xf>
    <xf numFmtId="165" fontId="7" fillId="0" borderId="14" xfId="2" applyFont="1" applyBorder="1"/>
    <xf numFmtId="165" fontId="7" fillId="0" borderId="13" xfId="2" applyFont="1" applyBorder="1"/>
    <xf numFmtId="165" fontId="7" fillId="0" borderId="12" xfId="2" applyFont="1" applyBorder="1"/>
    <xf numFmtId="164" fontId="6" fillId="0" borderId="0" xfId="1" applyFont="1" applyBorder="1"/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0" xfId="0" applyFill="1"/>
    <xf numFmtId="0" fontId="0" fillId="2" borderId="0" xfId="0" applyFill="1" applyBorder="1"/>
    <xf numFmtId="0" fontId="11" fillId="0" borderId="0" xfId="0" applyFont="1" applyBorder="1" applyAlignment="1">
      <alignment horizontal="right"/>
    </xf>
    <xf numFmtId="0" fontId="11" fillId="0" borderId="0" xfId="0" applyFont="1"/>
    <xf numFmtId="0" fontId="11" fillId="0" borderId="0" xfId="0" applyFont="1" applyBorder="1"/>
    <xf numFmtId="164" fontId="11" fillId="0" borderId="0" xfId="0" applyNumberFormat="1" applyFont="1"/>
    <xf numFmtId="165" fontId="11" fillId="0" borderId="0" xfId="0" applyNumberFormat="1" applyFont="1"/>
    <xf numFmtId="0" fontId="7" fillId="0" borderId="0" xfId="0" applyFont="1" applyBorder="1" applyAlignment="1"/>
    <xf numFmtId="0" fontId="3" fillId="3" borderId="1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5" fillId="0" borderId="14" xfId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/>
    <xf numFmtId="164" fontId="5" fillId="0" borderId="0" xfId="1" applyFont="1" applyFill="1" applyBorder="1"/>
    <xf numFmtId="165" fontId="7" fillId="0" borderId="1" xfId="2" applyFont="1" applyFill="1" applyBorder="1"/>
    <xf numFmtId="0" fontId="0" fillId="0" borderId="9" xfId="0" applyFill="1" applyBorder="1"/>
    <xf numFmtId="164" fontId="12" fillId="0" borderId="11" xfId="1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164" fontId="12" fillId="0" borderId="14" xfId="1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4" fontId="12" fillId="0" borderId="12" xfId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16" fillId="0" borderId="14" xfId="2" applyFont="1" applyBorder="1" applyAlignment="1">
      <alignment vertical="center"/>
    </xf>
    <xf numFmtId="1" fontId="16" fillId="0" borderId="14" xfId="1" applyNumberFormat="1" applyFont="1" applyBorder="1" applyAlignment="1">
      <alignment horizontal="center" vertical="center"/>
    </xf>
    <xf numFmtId="165" fontId="16" fillId="0" borderId="17" xfId="2" applyFont="1" applyBorder="1" applyAlignment="1">
      <alignment vertical="center"/>
    </xf>
    <xf numFmtId="165" fontId="16" fillId="0" borderId="12" xfId="2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5" fontId="7" fillId="0" borderId="11" xfId="2" applyFont="1" applyBorder="1"/>
    <xf numFmtId="0" fontId="6" fillId="0" borderId="4" xfId="0" applyFont="1" applyBorder="1"/>
    <xf numFmtId="164" fontId="0" fillId="0" borderId="0" xfId="0" applyNumberFormat="1" applyBorder="1"/>
    <xf numFmtId="164" fontId="11" fillId="0" borderId="0" xfId="0" applyNumberFormat="1" applyFont="1" applyBorder="1"/>
    <xf numFmtId="165" fontId="11" fillId="0" borderId="0" xfId="0" applyNumberFormat="1" applyFont="1" applyBorder="1"/>
    <xf numFmtId="164" fontId="10" fillId="0" borderId="0" xfId="1" applyFont="1" applyBorder="1"/>
    <xf numFmtId="165" fontId="0" fillId="0" borderId="0" xfId="0" applyNumberForma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2" borderId="2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vertical="center"/>
    </xf>
    <xf numFmtId="164" fontId="7" fillId="2" borderId="14" xfId="1" applyFont="1" applyFill="1" applyBorder="1" applyAlignment="1">
      <alignment vertical="center"/>
    </xf>
    <xf numFmtId="164" fontId="7" fillId="2" borderId="24" xfId="1" applyFont="1" applyFill="1" applyBorder="1" applyAlignment="1">
      <alignment vertical="center"/>
    </xf>
    <xf numFmtId="0" fontId="7" fillId="2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164" fontId="7" fillId="0" borderId="14" xfId="1" applyFont="1" applyBorder="1" applyAlignment="1">
      <alignment vertical="center"/>
    </xf>
    <xf numFmtId="165" fontId="7" fillId="5" borderId="12" xfId="2" applyFont="1" applyFill="1" applyBorder="1"/>
    <xf numFmtId="165" fontId="7" fillId="5" borderId="14" xfId="2" applyFont="1" applyFill="1" applyBorder="1"/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7" fillId="0" borderId="15" xfId="0" applyFont="1" applyBorder="1" applyAlignment="1">
      <alignment vertical="center" wrapText="1"/>
    </xf>
    <xf numFmtId="0" fontId="5" fillId="0" borderId="14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/>
    </xf>
    <xf numFmtId="164" fontId="19" fillId="2" borderId="0" xfId="1" applyFont="1" applyFill="1" applyBorder="1" applyAlignment="1">
      <alignment vertical="center"/>
    </xf>
    <xf numFmtId="0" fontId="20" fillId="0" borderId="0" xfId="0" applyFont="1"/>
    <xf numFmtId="0" fontId="21" fillId="0" borderId="0" xfId="0" applyFont="1"/>
    <xf numFmtId="164" fontId="11" fillId="0" borderId="0" xfId="0" applyNumberFormat="1" applyFont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0" fontId="7" fillId="2" borderId="0" xfId="0" applyFont="1" applyFill="1" applyBorder="1" applyAlignment="1">
      <alignment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164" fontId="5" fillId="2" borderId="14" xfId="1" applyFont="1" applyFill="1" applyBorder="1" applyAlignment="1">
      <alignment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164" fontId="5" fillId="2" borderId="14" xfId="1" applyFont="1" applyFill="1" applyBorder="1" applyAlignment="1">
      <alignment horizontal="center" vertical="center"/>
    </xf>
    <xf numFmtId="164" fontId="5" fillId="4" borderId="14" xfId="1" applyFont="1" applyFill="1" applyBorder="1" applyAlignment="1">
      <alignment horizontal="center" vertical="center"/>
    </xf>
    <xf numFmtId="164" fontId="7" fillId="2" borderId="14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/>
    </xf>
    <xf numFmtId="164" fontId="5" fillId="2" borderId="19" xfId="1" applyFont="1" applyFill="1" applyBorder="1" applyAlignment="1">
      <alignment vertical="center"/>
    </xf>
    <xf numFmtId="164" fontId="5" fillId="4" borderId="19" xfId="1" applyFont="1" applyFill="1" applyBorder="1" applyAlignment="1">
      <alignment vertical="center"/>
    </xf>
    <xf numFmtId="164" fontId="7" fillId="2" borderId="19" xfId="1" applyFont="1" applyFill="1" applyBorder="1" applyAlignment="1">
      <alignment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164" fontId="5" fillId="2" borderId="24" xfId="1" applyFont="1" applyFill="1" applyBorder="1" applyAlignment="1">
      <alignment vertical="center"/>
    </xf>
    <xf numFmtId="164" fontId="5" fillId="7" borderId="19" xfId="1" applyFont="1" applyFill="1" applyBorder="1" applyAlignment="1">
      <alignment vertical="center"/>
    </xf>
    <xf numFmtId="164" fontId="5" fillId="7" borderId="20" xfId="1" applyFont="1" applyFill="1" applyBorder="1" applyAlignment="1">
      <alignment vertical="center"/>
    </xf>
    <xf numFmtId="164" fontId="5" fillId="7" borderId="14" xfId="1" applyFont="1" applyFill="1" applyBorder="1" applyAlignment="1">
      <alignment horizontal="center" vertical="center"/>
    </xf>
    <xf numFmtId="164" fontId="5" fillId="7" borderId="22" xfId="1" applyFont="1" applyFill="1" applyBorder="1" applyAlignment="1">
      <alignment horizontal="center" vertical="center"/>
    </xf>
    <xf numFmtId="164" fontId="5" fillId="7" borderId="14" xfId="1" applyFont="1" applyFill="1" applyBorder="1" applyAlignment="1">
      <alignment vertical="center"/>
    </xf>
    <xf numFmtId="164" fontId="5" fillId="7" borderId="22" xfId="1" applyFont="1" applyFill="1" applyBorder="1" applyAlignment="1">
      <alignment vertical="center"/>
    </xf>
    <xf numFmtId="164" fontId="5" fillId="7" borderId="24" xfId="1" applyFont="1" applyFill="1" applyBorder="1" applyAlignment="1">
      <alignment vertical="center"/>
    </xf>
    <xf numFmtId="164" fontId="5" fillId="7" borderId="25" xfId="1" applyFont="1" applyFill="1" applyBorder="1" applyAlignment="1">
      <alignment vertical="center"/>
    </xf>
    <xf numFmtId="0" fontId="1" fillId="0" borderId="0" xfId="3"/>
    <xf numFmtId="0" fontId="1" fillId="0" borderId="0" xfId="3" applyBorder="1"/>
    <xf numFmtId="0" fontId="6" fillId="0" borderId="0" xfId="3" applyFont="1" applyAlignment="1"/>
    <xf numFmtId="0" fontId="12" fillId="0" borderId="0" xfId="3" applyFont="1" applyAlignment="1"/>
    <xf numFmtId="0" fontId="25" fillId="0" borderId="0" xfId="4"/>
    <xf numFmtId="0" fontId="25" fillId="0" borderId="0" xfId="4" applyBorder="1"/>
    <xf numFmtId="0" fontId="25" fillId="0" borderId="0" xfId="4" applyAlignment="1">
      <alignment vertical="center"/>
    </xf>
    <xf numFmtId="0" fontId="5" fillId="0" borderId="14" xfId="4" applyFont="1" applyBorder="1" applyAlignment="1">
      <alignment vertical="center"/>
    </xf>
    <xf numFmtId="0" fontId="5" fillId="0" borderId="18" xfId="4" applyFont="1" applyBorder="1" applyAlignment="1">
      <alignment horizontal="center" vertical="center"/>
    </xf>
    <xf numFmtId="0" fontId="5" fillId="0" borderId="19" xfId="4" applyFont="1" applyBorder="1" applyAlignment="1">
      <alignment vertical="center"/>
    </xf>
    <xf numFmtId="0" fontId="5" fillId="0" borderId="21" xfId="4" applyFont="1" applyBorder="1" applyAlignment="1">
      <alignment horizontal="center" vertical="center"/>
    </xf>
    <xf numFmtId="0" fontId="5" fillId="0" borderId="24" xfId="4" applyFont="1" applyBorder="1" applyAlignment="1">
      <alignment vertical="center" wrapText="1"/>
    </xf>
    <xf numFmtId="166" fontId="5" fillId="0" borderId="38" xfId="5" applyNumberFormat="1" applyFont="1" applyBorder="1" applyAlignment="1">
      <alignment vertical="center"/>
    </xf>
    <xf numFmtId="166" fontId="5" fillId="0" borderId="16" xfId="5" applyNumberFormat="1" applyFont="1" applyBorder="1" applyAlignment="1">
      <alignment vertical="center"/>
    </xf>
    <xf numFmtId="166" fontId="5" fillId="0" borderId="39" xfId="5" applyNumberFormat="1" applyFont="1" applyBorder="1" applyAlignment="1">
      <alignment vertical="center"/>
    </xf>
    <xf numFmtId="164" fontId="5" fillId="7" borderId="18" xfId="1" quotePrefix="1" applyFont="1" applyFill="1" applyBorder="1" applyAlignment="1">
      <alignment horizontal="center" vertical="center"/>
    </xf>
    <xf numFmtId="164" fontId="25" fillId="7" borderId="19" xfId="1" applyFont="1" applyFill="1" applyBorder="1" applyAlignment="1">
      <alignment vertical="center"/>
    </xf>
    <xf numFmtId="164" fontId="25" fillId="7" borderId="20" xfId="1" applyFont="1" applyFill="1" applyBorder="1" applyAlignment="1">
      <alignment vertical="center"/>
    </xf>
    <xf numFmtId="164" fontId="5" fillId="7" borderId="21" xfId="1" quotePrefix="1" applyFont="1" applyFill="1" applyBorder="1" applyAlignment="1">
      <alignment horizontal="center" vertical="center"/>
    </xf>
    <xf numFmtId="164" fontId="25" fillId="7" borderId="14" xfId="1" applyFont="1" applyFill="1" applyBorder="1" applyAlignment="1">
      <alignment vertical="center"/>
    </xf>
    <xf numFmtId="164" fontId="25" fillId="7" borderId="22" xfId="1" applyFont="1" applyFill="1" applyBorder="1" applyAlignment="1">
      <alignment vertical="center"/>
    </xf>
    <xf numFmtId="164" fontId="5" fillId="7" borderId="23" xfId="1" quotePrefix="1" applyFont="1" applyFill="1" applyBorder="1" applyAlignment="1">
      <alignment horizontal="center" vertical="center"/>
    </xf>
    <xf numFmtId="164" fontId="25" fillId="7" borderId="24" xfId="1" applyFont="1" applyFill="1" applyBorder="1" applyAlignment="1">
      <alignment vertical="center"/>
    </xf>
    <xf numFmtId="164" fontId="25" fillId="7" borderId="25" xfId="1" applyFont="1" applyFill="1" applyBorder="1" applyAlignment="1">
      <alignment vertical="center"/>
    </xf>
    <xf numFmtId="0" fontId="6" fillId="0" borderId="0" xfId="4" applyFont="1" applyBorder="1" applyAlignment="1">
      <alignment horizontal="left"/>
    </xf>
    <xf numFmtId="0" fontId="27" fillId="2" borderId="0" xfId="0" applyFont="1" applyFill="1" applyBorder="1" applyAlignment="1">
      <alignment vertical="center"/>
    </xf>
    <xf numFmtId="166" fontId="5" fillId="0" borderId="14" xfId="5" applyNumberFormat="1" applyFont="1" applyBorder="1" applyAlignment="1">
      <alignment vertical="center"/>
    </xf>
    <xf numFmtId="164" fontId="5" fillId="7" borderId="14" xfId="1" quotePrefix="1" applyFont="1" applyFill="1" applyBorder="1" applyAlignment="1">
      <alignment horizontal="center" vertical="center"/>
    </xf>
    <xf numFmtId="166" fontId="5" fillId="0" borderId="19" xfId="5" applyNumberFormat="1" applyFont="1" applyBorder="1" applyAlignment="1">
      <alignment vertical="center"/>
    </xf>
    <xf numFmtId="164" fontId="5" fillId="7" borderId="19" xfId="1" quotePrefix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vertical="center" wrapText="1"/>
    </xf>
    <xf numFmtId="164" fontId="5" fillId="4" borderId="24" xfId="1" applyFont="1" applyFill="1" applyBorder="1" applyAlignment="1">
      <alignment vertical="center"/>
    </xf>
    <xf numFmtId="0" fontId="4" fillId="4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166" fontId="5" fillId="0" borderId="24" xfId="5" applyNumberFormat="1" applyFont="1" applyBorder="1" applyAlignment="1">
      <alignment vertical="center"/>
    </xf>
    <xf numFmtId="164" fontId="5" fillId="7" borderId="24" xfId="1" quotePrefix="1" applyFont="1" applyFill="1" applyBorder="1" applyAlignment="1">
      <alignment horizontal="center" vertical="center"/>
    </xf>
    <xf numFmtId="164" fontId="12" fillId="7" borderId="24" xfId="1" applyFont="1" applyFill="1" applyBorder="1" applyAlignment="1">
      <alignment vertical="center"/>
    </xf>
    <xf numFmtId="164" fontId="12" fillId="7" borderId="25" xfId="1" applyFont="1" applyFill="1" applyBorder="1" applyAlignment="1">
      <alignment vertical="center"/>
    </xf>
    <xf numFmtId="0" fontId="5" fillId="0" borderId="14" xfId="4" applyFont="1" applyBorder="1" applyAlignment="1">
      <alignment horizontal="left" vertical="center" wrapText="1"/>
    </xf>
    <xf numFmtId="0" fontId="5" fillId="0" borderId="24" xfId="4" quotePrefix="1" applyFont="1" applyBorder="1" applyAlignment="1">
      <alignment horizontal="left" vertical="center" wrapText="1"/>
    </xf>
    <xf numFmtId="0" fontId="5" fillId="0" borderId="19" xfId="4" applyFont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64" fontId="12" fillId="7" borderId="14" xfId="1" applyFont="1" applyFill="1" applyBorder="1" applyAlignment="1">
      <alignment vertical="center"/>
    </xf>
    <xf numFmtId="164" fontId="12" fillId="7" borderId="22" xfId="1" applyFont="1" applyFill="1" applyBorder="1" applyAlignment="1">
      <alignment vertical="center"/>
    </xf>
    <xf numFmtId="0" fontId="5" fillId="0" borderId="23" xfId="4" applyFont="1" applyBorder="1" applyAlignment="1">
      <alignment horizontal="center" vertical="center"/>
    </xf>
    <xf numFmtId="166" fontId="5" fillId="0" borderId="14" xfId="5" applyNumberFormat="1" applyFont="1" applyBorder="1" applyAlignment="1">
      <alignment vertical="center" wrapText="1"/>
    </xf>
    <xf numFmtId="166" fontId="5" fillId="0" borderId="24" xfId="5" applyNumberFormat="1" applyFont="1" applyBorder="1" applyAlignment="1">
      <alignment vertical="center" wrapText="1"/>
    </xf>
    <xf numFmtId="166" fontId="5" fillId="0" borderId="14" xfId="5" applyNumberFormat="1" applyFont="1" applyBorder="1" applyAlignment="1">
      <alignment horizontal="left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6" fillId="6" borderId="19" xfId="4" applyFont="1" applyFill="1" applyBorder="1" applyAlignment="1">
      <alignment horizontal="center" vertical="center"/>
    </xf>
    <xf numFmtId="0" fontId="6" fillId="6" borderId="11" xfId="4" applyFont="1" applyFill="1" applyBorder="1" applyAlignment="1">
      <alignment horizontal="center" vertical="center"/>
    </xf>
    <xf numFmtId="0" fontId="6" fillId="6" borderId="38" xfId="4" applyFont="1" applyFill="1" applyBorder="1" applyAlignment="1">
      <alignment horizontal="center" vertical="center"/>
    </xf>
    <xf numFmtId="0" fontId="6" fillId="6" borderId="3" xfId="4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10" fillId="0" borderId="6" xfId="4" applyFont="1" applyBorder="1" applyAlignment="1">
      <alignment horizontal="right"/>
    </xf>
    <xf numFmtId="0" fontId="10" fillId="0" borderId="0" xfId="4" applyFont="1" applyAlignment="1">
      <alignment horizontal="right"/>
    </xf>
    <xf numFmtId="0" fontId="3" fillId="7" borderId="28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1" fillId="0" borderId="2" xfId="4" applyFont="1" applyBorder="1" applyAlignment="1">
      <alignment horizontal="left"/>
    </xf>
    <xf numFmtId="0" fontId="6" fillId="0" borderId="0" xfId="4" applyFont="1" applyBorder="1" applyAlignment="1">
      <alignment horizontal="left"/>
    </xf>
    <xf numFmtId="0" fontId="24" fillId="0" borderId="0" xfId="3" applyFont="1" applyAlignment="1">
      <alignment horizontal="center"/>
    </xf>
    <xf numFmtId="0" fontId="29" fillId="0" borderId="0" xfId="4" applyFont="1" applyBorder="1" applyAlignment="1">
      <alignment horizontal="center"/>
    </xf>
    <xf numFmtId="0" fontId="28" fillId="0" borderId="1" xfId="4" applyFont="1" applyBorder="1" applyAlignment="1">
      <alignment horizontal="center" vertical="center"/>
    </xf>
    <xf numFmtId="0" fontId="6" fillId="6" borderId="18" xfId="4" applyFont="1" applyFill="1" applyBorder="1" applyAlignment="1">
      <alignment horizontal="center" vertical="center"/>
    </xf>
    <xf numFmtId="0" fontId="6" fillId="6" borderId="26" xfId="4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6" fillId="0" borderId="0" xfId="4" applyFont="1" applyBorder="1" applyAlignment="1">
      <alignment horizontal="left" vertical="center"/>
    </xf>
    <xf numFmtId="0" fontId="3" fillId="7" borderId="19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28" fillId="0" borderId="0" xfId="4" applyFont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164" fontId="3" fillId="0" borderId="0" xfId="1" applyFont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oneda" xfId="2" builtinId="4"/>
    <cellStyle name="Normal" xfId="0" builtinId="0"/>
    <cellStyle name="Normal 2" xfId="3" xr:uid="{00000000-0005-0000-0000-000004000000}"/>
    <cellStyle name="Norma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1136702</xdr:colOff>
      <xdr:row>6</xdr:row>
      <xdr:rowOff>147204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126617</xdr:colOff>
      <xdr:row>1</xdr:row>
      <xdr:rowOff>69273</xdr:rowOff>
    </xdr:from>
    <xdr:to>
      <xdr:col>1</xdr:col>
      <xdr:colOff>1117652</xdr:colOff>
      <xdr:row>7</xdr:row>
      <xdr:rowOff>42429</xdr:rowOff>
    </xdr:to>
    <xdr:pic>
      <xdr:nvPicPr>
        <xdr:cNvPr id="4" name="2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617" y="259773"/>
          <a:ext cx="1314885" cy="103043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7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3</xdr:row>
      <xdr:rowOff>38101</xdr:rowOff>
    </xdr:from>
    <xdr:to>
      <xdr:col>6</xdr:col>
      <xdr:colOff>133351</xdr:colOff>
      <xdr:row>9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1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609601</xdr:colOff>
      <xdr:row>0</xdr:row>
      <xdr:rowOff>0</xdr:rowOff>
    </xdr:from>
    <xdr:to>
      <xdr:col>6</xdr:col>
      <xdr:colOff>133351</xdr:colOff>
      <xdr:row>3</xdr:row>
      <xdr:rowOff>1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6" y="609601"/>
          <a:ext cx="165735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565415</xdr:colOff>
      <xdr:row>2</xdr:row>
      <xdr:rowOff>11113</xdr:rowOff>
    </xdr:from>
    <xdr:to>
      <xdr:col>6</xdr:col>
      <xdr:colOff>550334</xdr:colOff>
      <xdr:row>7</xdr:row>
      <xdr:rowOff>137583</xdr:rowOff>
    </xdr:to>
    <xdr:pic>
      <xdr:nvPicPr>
        <xdr:cNvPr id="2" name="Picture 1" descr="LOGO PENTA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1665" y="392113"/>
          <a:ext cx="1708944" cy="107897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%20Planillas%20de%20Salarios%20-%20ENE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"/>
      <sheetName val="RENGLON 011"/>
      <sheetName val="RENGLON 021"/>
      <sheetName val="RENGLON 029"/>
      <sheetName val="OSCAR GARCIA"/>
      <sheetName val="LAZARO MERIDA"/>
      <sheetName val="BONO 14 LUCKY"/>
      <sheetName val="Humberto"/>
    </sheetNames>
    <sheetDataSet>
      <sheetData sheetId="0">
        <row r="23">
          <cell r="D23" t="str">
            <v>(Base legal Decreto 57-2008, artículo 10 numeral 4) INFORMACIÓN PÚBLICA DE OFICIO</v>
          </cell>
        </row>
      </sheetData>
      <sheetData sheetId="1">
        <row r="26">
          <cell r="D26" t="str">
            <v>(Base legal Decreto 57-2008, artículo 10 numeral 4) INFORMACIÓN PÚBLICA DE OFICIO</v>
          </cell>
        </row>
      </sheetData>
      <sheetData sheetId="2">
        <row r="19">
          <cell r="D19" t="str">
            <v>(Base legal Decreto 57-2008, artículo 10 numeral 4) INFORMACIÓN PÚBLICA DE OFICIO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view="pageBreakPreview" zoomScale="110" zoomScaleNormal="100" zoomScaleSheetLayoutView="110" workbookViewId="0">
      <selection activeCell="B14" sqref="B14"/>
    </sheetView>
  </sheetViews>
  <sheetFormatPr baseColWidth="10" defaultRowHeight="12.75" x14ac:dyDescent="0.2"/>
  <cols>
    <col min="1" max="1" width="4.85546875" style="164" customWidth="1"/>
    <col min="2" max="2" width="32.85546875" style="164" customWidth="1"/>
    <col min="3" max="3" width="25.85546875" style="164" customWidth="1"/>
    <col min="4" max="4" width="25" style="164" customWidth="1"/>
    <col min="5" max="9" width="14.42578125" style="164" customWidth="1"/>
    <col min="10" max="16384" width="11.42578125" style="164"/>
  </cols>
  <sheetData>
    <row r="1" spans="1:8" s="160" customFormat="1" ht="15" x14ac:dyDescent="0.25">
      <c r="B1" s="161"/>
    </row>
    <row r="2" spans="1:8" s="160" customFormat="1" ht="15" x14ac:dyDescent="0.25">
      <c r="B2" s="161"/>
      <c r="C2" s="227" t="s">
        <v>102</v>
      </c>
      <c r="D2" s="227"/>
      <c r="E2" s="227"/>
      <c r="F2" s="227"/>
      <c r="G2" s="227"/>
      <c r="H2" s="227"/>
    </row>
    <row r="3" spans="1:8" s="160" customFormat="1" ht="15" x14ac:dyDescent="0.25">
      <c r="B3" s="161"/>
      <c r="C3" s="227" t="s">
        <v>103</v>
      </c>
      <c r="D3" s="227"/>
      <c r="E3" s="227"/>
      <c r="F3" s="227"/>
      <c r="G3" s="227"/>
      <c r="H3" s="227"/>
    </row>
    <row r="4" spans="1:8" s="160" customFormat="1" ht="15" x14ac:dyDescent="0.25">
      <c r="B4" s="161"/>
      <c r="C4" s="227" t="s">
        <v>104</v>
      </c>
      <c r="D4" s="227"/>
      <c r="E4" s="227"/>
      <c r="F4" s="227"/>
      <c r="G4" s="227"/>
      <c r="H4" s="227"/>
    </row>
    <row r="5" spans="1:8" s="160" customFormat="1" ht="15" x14ac:dyDescent="0.25">
      <c r="B5" s="161"/>
      <c r="C5" s="227" t="s">
        <v>105</v>
      </c>
      <c r="D5" s="227"/>
      <c r="E5" s="227"/>
      <c r="F5" s="227"/>
      <c r="G5" s="227"/>
      <c r="H5" s="227"/>
    </row>
    <row r="6" spans="1:8" s="160" customFormat="1" ht="15" x14ac:dyDescent="0.25">
      <c r="B6" s="161"/>
      <c r="C6" s="227" t="s">
        <v>106</v>
      </c>
      <c r="D6" s="227"/>
      <c r="E6" s="227"/>
      <c r="F6" s="227"/>
      <c r="G6" s="227"/>
      <c r="H6" s="227"/>
    </row>
    <row r="7" spans="1:8" s="160" customFormat="1" ht="15" x14ac:dyDescent="0.25">
      <c r="A7" s="162"/>
      <c r="B7" s="162"/>
      <c r="C7" s="227" t="s">
        <v>141</v>
      </c>
      <c r="D7" s="227"/>
      <c r="E7" s="227"/>
      <c r="F7" s="227"/>
      <c r="G7" s="227"/>
      <c r="H7" s="227"/>
    </row>
    <row r="8" spans="1:8" s="160" customFormat="1" ht="15" x14ac:dyDescent="0.25">
      <c r="A8" s="163"/>
      <c r="B8" s="163"/>
      <c r="C8" s="227" t="s">
        <v>142</v>
      </c>
      <c r="D8" s="227"/>
      <c r="E8" s="227"/>
      <c r="F8" s="227"/>
      <c r="G8" s="227"/>
      <c r="H8" s="227"/>
    </row>
    <row r="9" spans="1:8" s="160" customFormat="1" ht="15" customHeight="1" x14ac:dyDescent="0.3">
      <c r="A9" s="238"/>
      <c r="B9" s="238"/>
      <c r="C9" s="238"/>
      <c r="D9" s="238"/>
      <c r="E9" s="238"/>
      <c r="F9" s="238"/>
      <c r="G9" s="238"/>
      <c r="H9" s="238"/>
    </row>
    <row r="10" spans="1:8" x14ac:dyDescent="0.2">
      <c r="A10" s="239" t="s">
        <v>140</v>
      </c>
      <c r="B10" s="239"/>
      <c r="C10" s="239"/>
      <c r="D10" s="239"/>
      <c r="E10" s="239"/>
      <c r="F10" s="239"/>
      <c r="G10" s="239"/>
      <c r="H10" s="239"/>
    </row>
    <row r="11" spans="1:8" s="165" customFormat="1" ht="18.75" customHeight="1" thickBot="1" x14ac:dyDescent="0.25">
      <c r="A11" s="240" t="s">
        <v>74</v>
      </c>
      <c r="B11" s="240"/>
      <c r="C11" s="240"/>
      <c r="D11" s="240"/>
      <c r="E11" s="240"/>
      <c r="F11" s="240"/>
      <c r="G11" s="240"/>
      <c r="H11" s="240"/>
    </row>
    <row r="12" spans="1:8" s="166" customFormat="1" x14ac:dyDescent="0.25">
      <c r="A12" s="241" t="s">
        <v>1</v>
      </c>
      <c r="B12" s="221" t="s">
        <v>2</v>
      </c>
      <c r="C12" s="221" t="s">
        <v>3</v>
      </c>
      <c r="D12" s="223" t="s">
        <v>4</v>
      </c>
      <c r="E12" s="225" t="s">
        <v>64</v>
      </c>
      <c r="F12" s="219" t="s">
        <v>65</v>
      </c>
      <c r="G12" s="219" t="s">
        <v>66</v>
      </c>
      <c r="H12" s="230" t="s">
        <v>67</v>
      </c>
    </row>
    <row r="13" spans="1:8" s="166" customFormat="1" ht="13.5" thickBot="1" x14ac:dyDescent="0.3">
      <c r="A13" s="242"/>
      <c r="B13" s="222"/>
      <c r="C13" s="222"/>
      <c r="D13" s="224"/>
      <c r="E13" s="226"/>
      <c r="F13" s="220"/>
      <c r="G13" s="220"/>
      <c r="H13" s="231"/>
    </row>
    <row r="14" spans="1:8" s="166" customFormat="1" ht="36.75" customHeight="1" x14ac:dyDescent="0.25">
      <c r="A14" s="168">
        <v>1</v>
      </c>
      <c r="B14" s="208" t="s">
        <v>111</v>
      </c>
      <c r="C14" s="169" t="s">
        <v>108</v>
      </c>
      <c r="D14" s="172">
        <v>0</v>
      </c>
      <c r="E14" s="175">
        <v>0</v>
      </c>
      <c r="F14" s="176">
        <v>0</v>
      </c>
      <c r="G14" s="176">
        <v>0</v>
      </c>
      <c r="H14" s="177">
        <v>0</v>
      </c>
    </row>
    <row r="15" spans="1:8" s="166" customFormat="1" ht="36.75" customHeight="1" x14ac:dyDescent="0.25">
      <c r="A15" s="170">
        <v>2</v>
      </c>
      <c r="B15" s="206" t="s">
        <v>112</v>
      </c>
      <c r="C15" s="167" t="s">
        <v>109</v>
      </c>
      <c r="D15" s="173">
        <v>0</v>
      </c>
      <c r="E15" s="178">
        <v>0</v>
      </c>
      <c r="F15" s="179">
        <v>0</v>
      </c>
      <c r="G15" s="179">
        <v>0</v>
      </c>
      <c r="H15" s="180">
        <v>0</v>
      </c>
    </row>
    <row r="16" spans="1:8" s="166" customFormat="1" ht="36.75" customHeight="1" x14ac:dyDescent="0.25">
      <c r="A16" s="170">
        <v>3</v>
      </c>
      <c r="B16" s="206" t="s">
        <v>113</v>
      </c>
      <c r="C16" s="167" t="s">
        <v>110</v>
      </c>
      <c r="D16" s="173">
        <v>0</v>
      </c>
      <c r="E16" s="178">
        <v>0</v>
      </c>
      <c r="F16" s="179">
        <v>0</v>
      </c>
      <c r="G16" s="179">
        <v>0</v>
      </c>
      <c r="H16" s="180">
        <v>0</v>
      </c>
    </row>
    <row r="17" spans="1:8" s="166" customFormat="1" ht="36.75" customHeight="1" x14ac:dyDescent="0.25">
      <c r="A17" s="170">
        <v>4</v>
      </c>
      <c r="B17" s="206" t="s">
        <v>115</v>
      </c>
      <c r="C17" s="167" t="s">
        <v>116</v>
      </c>
      <c r="D17" s="173">
        <v>0</v>
      </c>
      <c r="E17" s="178">
        <v>0</v>
      </c>
      <c r="F17" s="179">
        <v>0</v>
      </c>
      <c r="G17" s="179">
        <v>0</v>
      </c>
      <c r="H17" s="180">
        <v>0</v>
      </c>
    </row>
    <row r="18" spans="1:8" s="166" customFormat="1" ht="36.75" customHeight="1" x14ac:dyDescent="0.25">
      <c r="A18" s="170">
        <v>5</v>
      </c>
      <c r="B18" s="206" t="s">
        <v>118</v>
      </c>
      <c r="C18" s="167" t="s">
        <v>117</v>
      </c>
      <c r="D18" s="173">
        <v>0</v>
      </c>
      <c r="E18" s="178">
        <v>0</v>
      </c>
      <c r="F18" s="179">
        <v>0</v>
      </c>
      <c r="G18" s="179">
        <v>0</v>
      </c>
      <c r="H18" s="180">
        <v>0</v>
      </c>
    </row>
    <row r="19" spans="1:8" s="166" customFormat="1" ht="36.75" customHeight="1" thickBot="1" x14ac:dyDescent="0.3">
      <c r="A19" s="170">
        <v>6</v>
      </c>
      <c r="B19" s="207" t="s">
        <v>101</v>
      </c>
      <c r="C19" s="171" t="s">
        <v>101</v>
      </c>
      <c r="D19" s="174">
        <v>0</v>
      </c>
      <c r="E19" s="181">
        <v>0</v>
      </c>
      <c r="F19" s="182">
        <v>0</v>
      </c>
      <c r="G19" s="182">
        <v>0</v>
      </c>
      <c r="H19" s="183">
        <v>0</v>
      </c>
    </row>
    <row r="20" spans="1:8" x14ac:dyDescent="0.2">
      <c r="A20" s="236" t="s">
        <v>98</v>
      </c>
      <c r="B20" s="236"/>
      <c r="C20" s="236"/>
    </row>
    <row r="21" spans="1:8" x14ac:dyDescent="0.2">
      <c r="A21" s="184" t="s">
        <v>77</v>
      </c>
      <c r="B21" s="184"/>
      <c r="C21" s="184"/>
    </row>
    <row r="22" spans="1:8" x14ac:dyDescent="0.2">
      <c r="A22" s="237"/>
      <c r="B22" s="237"/>
      <c r="C22" s="237"/>
    </row>
    <row r="23" spans="1:8" x14ac:dyDescent="0.2">
      <c r="B23" s="232" t="s">
        <v>75</v>
      </c>
      <c r="C23" s="233"/>
    </row>
    <row r="24" spans="1:8" ht="12.75" customHeight="1" x14ac:dyDescent="0.2">
      <c r="B24" s="234"/>
      <c r="C24" s="235"/>
      <c r="D24" s="228" t="s">
        <v>107</v>
      </c>
      <c r="E24" s="229"/>
      <c r="F24" s="229"/>
      <c r="G24" s="229"/>
      <c r="H24" s="229"/>
    </row>
  </sheetData>
  <mergeCells count="22">
    <mergeCell ref="C7:H7"/>
    <mergeCell ref="C8:H8"/>
    <mergeCell ref="D24:H24"/>
    <mergeCell ref="C2:H2"/>
    <mergeCell ref="C3:H3"/>
    <mergeCell ref="C4:H4"/>
    <mergeCell ref="C5:H5"/>
    <mergeCell ref="C6:H6"/>
    <mergeCell ref="H12:H13"/>
    <mergeCell ref="B23:C24"/>
    <mergeCell ref="A20:C20"/>
    <mergeCell ref="A22:C22"/>
    <mergeCell ref="A9:H9"/>
    <mergeCell ref="A10:H10"/>
    <mergeCell ref="A11:H11"/>
    <mergeCell ref="A12:A13"/>
    <mergeCell ref="G12:G13"/>
    <mergeCell ref="B12:B13"/>
    <mergeCell ref="C12:C13"/>
    <mergeCell ref="D12:D13"/>
    <mergeCell ref="E12:E13"/>
    <mergeCell ref="F12:F1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Footer>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"/>
  <sheetViews>
    <sheetView view="pageBreakPreview" zoomScaleNormal="80" zoomScaleSheetLayoutView="100" workbookViewId="0">
      <selection activeCell="Q20" sqref="Q2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60" customFormat="1" x14ac:dyDescent="0.25">
      <c r="B1" s="161"/>
    </row>
    <row r="2" spans="1:17" s="160" customFormat="1" x14ac:dyDescent="0.25">
      <c r="B2" s="161"/>
      <c r="C2" s="227" t="s">
        <v>102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s="160" customFormat="1" x14ac:dyDescent="0.25">
      <c r="B3" s="161"/>
      <c r="C3" s="227" t="s">
        <v>103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s="160" customFormat="1" x14ac:dyDescent="0.25">
      <c r="B4" s="161"/>
      <c r="C4" s="227" t="s">
        <v>104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</row>
    <row r="5" spans="1:17" s="160" customFormat="1" x14ac:dyDescent="0.25">
      <c r="B5" s="161"/>
      <c r="C5" s="227" t="s">
        <v>105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1:17" s="160" customFormat="1" x14ac:dyDescent="0.25">
      <c r="B6" s="161"/>
      <c r="C6" s="227" t="s">
        <v>106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1:17" s="160" customFormat="1" x14ac:dyDescent="0.25">
      <c r="A7" s="162"/>
      <c r="B7" s="162"/>
      <c r="C7" s="227" t="str">
        <f>CE!C7</f>
        <v>FECHA DE ACTUALIZACIÓN: 23 - Agosto - 2021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</row>
    <row r="8" spans="1:17" s="160" customFormat="1" x14ac:dyDescent="0.25">
      <c r="A8" s="163"/>
      <c r="B8" s="163"/>
      <c r="C8" s="227" t="str">
        <f>CE!C8</f>
        <v>CORRESPONDE AL MES DE: JULIO 2021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</row>
    <row r="9" spans="1:17" s="160" customFormat="1" ht="15" customHeight="1" x14ac:dyDescent="0.3">
      <c r="A9" s="238"/>
      <c r="B9" s="238"/>
      <c r="C9" s="238"/>
      <c r="D9" s="238"/>
      <c r="E9" s="238"/>
      <c r="F9" s="238"/>
      <c r="G9" s="238"/>
      <c r="H9" s="238"/>
    </row>
    <row r="10" spans="1:17" x14ac:dyDescent="0.25">
      <c r="A10" s="302" t="str">
        <f>CE!$A$10</f>
        <v>Numero y Nombre de funcionarios, servidores públicos, empleados y asesores que laboran en el Sujeto Obligado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</row>
    <row r="11" spans="1:17" ht="15.75" thickBot="1" x14ac:dyDescent="0.3">
      <c r="A11" s="240" t="s">
        <v>74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</row>
    <row r="12" spans="1:17" ht="15" customHeight="1" x14ac:dyDescent="0.25">
      <c r="A12" s="250" t="s">
        <v>1</v>
      </c>
      <c r="B12" s="253" t="s">
        <v>2</v>
      </c>
      <c r="C12" s="253" t="s">
        <v>3</v>
      </c>
      <c r="D12" s="258" t="s">
        <v>4</v>
      </c>
      <c r="E12" s="266" t="s">
        <v>44</v>
      </c>
      <c r="F12" s="267"/>
      <c r="G12" s="267"/>
      <c r="H12" s="268"/>
      <c r="I12" s="258" t="s">
        <v>63</v>
      </c>
      <c r="J12" s="269" t="s">
        <v>52</v>
      </c>
      <c r="K12" s="261" t="s">
        <v>45</v>
      </c>
      <c r="L12" s="264" t="s">
        <v>46</v>
      </c>
      <c r="M12" s="256" t="s">
        <v>11</v>
      </c>
      <c r="N12" s="246" t="s">
        <v>64</v>
      </c>
      <c r="O12" s="246" t="s">
        <v>97</v>
      </c>
      <c r="P12" s="246" t="s">
        <v>66</v>
      </c>
      <c r="Q12" s="246" t="s">
        <v>96</v>
      </c>
    </row>
    <row r="13" spans="1:17" x14ac:dyDescent="0.25">
      <c r="A13" s="251"/>
      <c r="B13" s="254"/>
      <c r="C13" s="254"/>
      <c r="D13" s="259"/>
      <c r="E13" s="110" t="s">
        <v>5</v>
      </c>
      <c r="F13" s="111" t="s">
        <v>6</v>
      </c>
      <c r="G13" s="111" t="s">
        <v>7</v>
      </c>
      <c r="H13" s="111" t="s">
        <v>39</v>
      </c>
      <c r="I13" s="259"/>
      <c r="J13" s="270"/>
      <c r="K13" s="262"/>
      <c r="L13" s="265"/>
      <c r="M13" s="257"/>
      <c r="N13" s="247"/>
      <c r="O13" s="247"/>
      <c r="P13" s="247"/>
      <c r="Q13" s="247"/>
    </row>
    <row r="14" spans="1:17" ht="15.75" thickBot="1" x14ac:dyDescent="0.3">
      <c r="A14" s="252"/>
      <c r="B14" s="255"/>
      <c r="C14" s="255"/>
      <c r="D14" s="260"/>
      <c r="E14" s="134" t="s">
        <v>12</v>
      </c>
      <c r="F14" s="135" t="s">
        <v>13</v>
      </c>
      <c r="G14" s="135" t="s">
        <v>14</v>
      </c>
      <c r="H14" s="135" t="s">
        <v>40</v>
      </c>
      <c r="I14" s="260"/>
      <c r="J14" s="271"/>
      <c r="K14" s="263"/>
      <c r="L14" s="265"/>
      <c r="M14" s="257"/>
      <c r="N14" s="248"/>
      <c r="O14" s="248"/>
      <c r="P14" s="248"/>
      <c r="Q14" s="248"/>
    </row>
    <row r="15" spans="1:17" ht="51" customHeight="1" x14ac:dyDescent="0.25">
      <c r="A15" s="143" t="s">
        <v>18</v>
      </c>
      <c r="B15" s="144" t="s">
        <v>93</v>
      </c>
      <c r="C15" s="145" t="s">
        <v>92</v>
      </c>
      <c r="D15" s="146">
        <v>14000</v>
      </c>
      <c r="E15" s="147">
        <f>+D15*4.83/100</f>
        <v>676.2</v>
      </c>
      <c r="F15" s="147">
        <v>437.07</v>
      </c>
      <c r="G15" s="147">
        <f>(D15*24*0.05%)+(D15*24*0.05%*12%)</f>
        <v>188.16</v>
      </c>
      <c r="H15" s="147">
        <v>0</v>
      </c>
      <c r="I15" s="146">
        <f>676.2+504.58+188.16</f>
        <v>1368.94</v>
      </c>
      <c r="J15" s="146">
        <f>250+350</f>
        <v>600</v>
      </c>
      <c r="K15" s="148">
        <f t="shared" ref="K15:K22" si="0">+D15-I15+J15</f>
        <v>13231.06</v>
      </c>
      <c r="L15" s="149">
        <v>7144</v>
      </c>
      <c r="M15" s="150"/>
      <c r="N15" s="152">
        <v>0</v>
      </c>
      <c r="O15" s="152">
        <v>0</v>
      </c>
      <c r="P15" s="152">
        <v>0</v>
      </c>
      <c r="Q15" s="153">
        <v>0</v>
      </c>
    </row>
    <row r="16" spans="1:17" ht="51" customHeight="1" x14ac:dyDescent="0.25">
      <c r="A16" s="103" t="s">
        <v>19</v>
      </c>
      <c r="B16" s="115" t="s">
        <v>94</v>
      </c>
      <c r="C16" s="139" t="s">
        <v>95</v>
      </c>
      <c r="D16" s="140">
        <v>6000</v>
      </c>
      <c r="E16" s="141">
        <f>+D16*4.83/100</f>
        <v>289.8</v>
      </c>
      <c r="F16" s="141">
        <v>0</v>
      </c>
      <c r="G16" s="141">
        <v>0</v>
      </c>
      <c r="H16" s="141">
        <v>1062.58</v>
      </c>
      <c r="I16" s="140">
        <f>289.8+103.13+80.64</f>
        <v>473.57</v>
      </c>
      <c r="J16" s="140">
        <v>250</v>
      </c>
      <c r="K16" s="142">
        <f t="shared" si="0"/>
        <v>5776.43</v>
      </c>
      <c r="L16" s="137">
        <f>L15+1</f>
        <v>7145</v>
      </c>
      <c r="M16" s="138"/>
      <c r="N16" s="154">
        <v>0</v>
      </c>
      <c r="O16" s="154">
        <v>0</v>
      </c>
      <c r="P16" s="154">
        <v>0</v>
      </c>
      <c r="Q16" s="155">
        <f>321.2+571.02</f>
        <v>892.22</v>
      </c>
    </row>
    <row r="17" spans="1:17" ht="51" customHeight="1" x14ac:dyDescent="0.25">
      <c r="A17" s="103" t="s">
        <v>20</v>
      </c>
      <c r="B17" s="115" t="s">
        <v>123</v>
      </c>
      <c r="C17" s="139" t="s">
        <v>23</v>
      </c>
      <c r="D17" s="140">
        <v>9000</v>
      </c>
      <c r="E17" s="141">
        <f>+D17*4.83/100</f>
        <v>434.7</v>
      </c>
      <c r="F17" s="141">
        <v>0</v>
      </c>
      <c r="G17" s="141">
        <v>0</v>
      </c>
      <c r="H17" s="141">
        <v>0</v>
      </c>
      <c r="I17" s="140">
        <f>434.7+253.13+120.96+1867.02</f>
        <v>2675.81</v>
      </c>
      <c r="J17" s="140">
        <v>250</v>
      </c>
      <c r="K17" s="142">
        <f t="shared" si="0"/>
        <v>6574.1900000000005</v>
      </c>
      <c r="L17" s="137">
        <v>7148</v>
      </c>
      <c r="M17" s="138"/>
      <c r="N17" s="154">
        <v>0</v>
      </c>
      <c r="O17" s="154">
        <v>0</v>
      </c>
      <c r="P17" s="154">
        <v>0</v>
      </c>
      <c r="Q17" s="155">
        <f>214.13+321.2</f>
        <v>535.32999999999993</v>
      </c>
    </row>
    <row r="18" spans="1:17" ht="51" customHeight="1" x14ac:dyDescent="0.25">
      <c r="A18" s="103" t="s">
        <v>21</v>
      </c>
      <c r="B18" s="115" t="s">
        <v>124</v>
      </c>
      <c r="C18" s="107" t="s">
        <v>25</v>
      </c>
      <c r="D18" s="140">
        <v>6000</v>
      </c>
      <c r="E18" s="141">
        <f>+D18*4.83/100</f>
        <v>289.8</v>
      </c>
      <c r="F18" s="141">
        <v>128.13</v>
      </c>
      <c r="G18" s="141">
        <f>(D18*24*0.05%)+(D18*24*0.05%*12%)</f>
        <v>80.64</v>
      </c>
      <c r="H18" s="141">
        <v>1150.22</v>
      </c>
      <c r="I18" s="140">
        <f>289.8+103.13+80.64</f>
        <v>473.57</v>
      </c>
      <c r="J18" s="140">
        <v>250</v>
      </c>
      <c r="K18" s="142">
        <f t="shared" si="0"/>
        <v>5776.43</v>
      </c>
      <c r="L18" s="137">
        <v>7147</v>
      </c>
      <c r="M18" s="138"/>
      <c r="N18" s="154">
        <v>0</v>
      </c>
      <c r="O18" s="154">
        <v>0</v>
      </c>
      <c r="P18" s="154">
        <v>0</v>
      </c>
      <c r="Q18" s="155">
        <f>214.13+285.51</f>
        <v>499.64</v>
      </c>
    </row>
    <row r="19" spans="1:17" ht="51" customHeight="1" x14ac:dyDescent="0.25">
      <c r="A19" s="103" t="s">
        <v>22</v>
      </c>
      <c r="B19" s="115" t="s">
        <v>61</v>
      </c>
      <c r="C19" s="107" t="s">
        <v>62</v>
      </c>
      <c r="D19" s="136">
        <v>9000</v>
      </c>
      <c r="E19" s="112">
        <f t="shared" ref="E19" si="1">D19*4.83/100</f>
        <v>434.7</v>
      </c>
      <c r="F19" s="112">
        <v>0</v>
      </c>
      <c r="G19" s="112">
        <f>(D19*24*0.05%)+(D19*24*0.05%*12%)</f>
        <v>120.96</v>
      </c>
      <c r="H19" s="112">
        <v>0</v>
      </c>
      <c r="I19" s="136">
        <f>434.7+254.58</f>
        <v>689.28</v>
      </c>
      <c r="J19" s="136">
        <f>350+250</f>
        <v>600</v>
      </c>
      <c r="K19" s="113">
        <f t="shared" si="0"/>
        <v>8910.7199999999993</v>
      </c>
      <c r="L19" s="137">
        <v>7149</v>
      </c>
      <c r="M19" s="138"/>
      <c r="N19" s="156">
        <v>0</v>
      </c>
      <c r="O19" s="156">
        <v>0</v>
      </c>
      <c r="P19" s="156">
        <v>0</v>
      </c>
      <c r="Q19" s="157">
        <f>535.33+615.63</f>
        <v>1150.96</v>
      </c>
    </row>
    <row r="20" spans="1:17" ht="51" customHeight="1" x14ac:dyDescent="0.25">
      <c r="A20" s="103" t="s">
        <v>24</v>
      </c>
      <c r="B20" s="115" t="s">
        <v>127</v>
      </c>
      <c r="C20" s="107" t="s">
        <v>35</v>
      </c>
      <c r="D20" s="136">
        <v>4500</v>
      </c>
      <c r="E20" s="112">
        <f t="shared" ref="E20" si="2">D20*4.83/100</f>
        <v>217.35</v>
      </c>
      <c r="F20" s="112">
        <v>0</v>
      </c>
      <c r="G20" s="112">
        <v>0</v>
      </c>
      <c r="H20" s="112">
        <v>1311.16</v>
      </c>
      <c r="I20" s="136">
        <v>217.35</v>
      </c>
      <c r="J20" s="136">
        <v>250</v>
      </c>
      <c r="K20" s="113">
        <f>+D20-I20+J20-0.01</f>
        <v>4532.6399999999994</v>
      </c>
      <c r="L20" s="137">
        <f t="shared" ref="L20" si="3">L19+1</f>
        <v>7150</v>
      </c>
      <c r="M20" s="138"/>
      <c r="N20" s="156">
        <v>0</v>
      </c>
      <c r="O20" s="156">
        <v>0</v>
      </c>
      <c r="P20" s="156">
        <v>0</v>
      </c>
      <c r="Q20" s="157">
        <v>107.09</v>
      </c>
    </row>
    <row r="21" spans="1:17" ht="51" customHeight="1" x14ac:dyDescent="0.25">
      <c r="A21" s="199" t="s">
        <v>60</v>
      </c>
      <c r="B21" s="209" t="s">
        <v>125</v>
      </c>
      <c r="C21" s="210" t="s">
        <v>120</v>
      </c>
      <c r="D21" s="136">
        <v>4000</v>
      </c>
      <c r="E21" s="112">
        <f>+D21*4.83/100</f>
        <v>193.2</v>
      </c>
      <c r="F21" s="112">
        <v>437.07</v>
      </c>
      <c r="G21" s="112">
        <f>(D21*24*0.05%)+(D21*24*0.05%*12%)</f>
        <v>53.76</v>
      </c>
      <c r="H21" s="112">
        <v>0</v>
      </c>
      <c r="I21" s="136">
        <v>193.2</v>
      </c>
      <c r="J21" s="136">
        <v>250</v>
      </c>
      <c r="K21" s="113">
        <f>+D21-I21+J21</f>
        <v>4056.8</v>
      </c>
      <c r="L21" s="137">
        <v>7144</v>
      </c>
      <c r="M21" s="138"/>
      <c r="N21" s="156">
        <v>0</v>
      </c>
      <c r="O21" s="156">
        <v>0</v>
      </c>
      <c r="P21" s="156">
        <v>0</v>
      </c>
      <c r="Q21" s="156">
        <v>0</v>
      </c>
    </row>
    <row r="22" spans="1:17" ht="51" customHeight="1" thickBot="1" x14ac:dyDescent="0.3">
      <c r="A22" s="104" t="s">
        <v>119</v>
      </c>
      <c r="B22" s="105" t="s">
        <v>126</v>
      </c>
      <c r="C22" s="108" t="s">
        <v>121</v>
      </c>
      <c r="D22" s="151">
        <v>4000</v>
      </c>
      <c r="E22" s="194">
        <f t="shared" ref="E22" si="4">D22*4.83/100</f>
        <v>193.2</v>
      </c>
      <c r="F22" s="194">
        <v>0</v>
      </c>
      <c r="G22" s="194">
        <v>0</v>
      </c>
      <c r="H22" s="194">
        <v>0</v>
      </c>
      <c r="I22" s="151">
        <v>889.77</v>
      </c>
      <c r="J22" s="151">
        <v>250</v>
      </c>
      <c r="K22" s="114">
        <f t="shared" si="0"/>
        <v>3360.23</v>
      </c>
      <c r="L22" s="195">
        <f>L20+1</f>
        <v>7151</v>
      </c>
      <c r="M22" s="196"/>
      <c r="N22" s="158">
        <v>0</v>
      </c>
      <c r="O22" s="158">
        <v>0</v>
      </c>
      <c r="P22" s="158">
        <v>0</v>
      </c>
      <c r="Q22" s="159">
        <v>0</v>
      </c>
    </row>
    <row r="23" spans="1:17" x14ac:dyDescent="0.25">
      <c r="A23" s="245" t="s">
        <v>122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7" x14ac:dyDescent="0.25">
      <c r="A24" s="245" t="s">
        <v>128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7" ht="15" customHeight="1" x14ac:dyDescent="0.25">
      <c r="A25" s="133"/>
      <c r="D25" s="133"/>
      <c r="E25" s="133"/>
      <c r="F25" s="133"/>
      <c r="G25" s="133"/>
      <c r="H25" s="133"/>
      <c r="I25" s="133"/>
      <c r="J25" s="133"/>
      <c r="K25" s="133"/>
    </row>
    <row r="26" spans="1:17" x14ac:dyDescent="0.25">
      <c r="A26" s="133"/>
      <c r="B26" s="243" t="s">
        <v>68</v>
      </c>
      <c r="D26" s="133"/>
      <c r="E26" s="133"/>
      <c r="F26" s="133"/>
      <c r="G26" s="133"/>
      <c r="H26" s="133"/>
      <c r="I26" s="133"/>
      <c r="J26" s="133"/>
      <c r="K26" s="133"/>
    </row>
    <row r="27" spans="1:17" x14ac:dyDescent="0.25">
      <c r="A27" s="133"/>
      <c r="B27" s="244"/>
      <c r="C27" s="133"/>
      <c r="D27" s="249" t="str">
        <f>[1]CE!$D$23</f>
        <v>(Base legal Decreto 57-2008, artículo 10 numeral 4) INFORMACIÓN PÚBLICA DE OFICIO</v>
      </c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</row>
    <row r="28" spans="1:17" x14ac:dyDescent="0.25">
      <c r="A28" s="133"/>
      <c r="B28" s="133"/>
      <c r="C28" s="133"/>
      <c r="E28" s="133"/>
      <c r="F28" s="133"/>
      <c r="G28" s="133"/>
      <c r="H28" s="133"/>
      <c r="I28" s="133"/>
      <c r="J28" s="133"/>
      <c r="K28" s="133"/>
    </row>
  </sheetData>
  <mergeCells count="28">
    <mergeCell ref="C7:Q7"/>
    <mergeCell ref="C8:Q8"/>
    <mergeCell ref="A9:H9"/>
    <mergeCell ref="D27:Q27"/>
    <mergeCell ref="A12:A14"/>
    <mergeCell ref="B12:B14"/>
    <mergeCell ref="M12:M14"/>
    <mergeCell ref="C12:C14"/>
    <mergeCell ref="D12:D14"/>
    <mergeCell ref="K12:K14"/>
    <mergeCell ref="L12:L14"/>
    <mergeCell ref="E12:H12"/>
    <mergeCell ref="I12:I14"/>
    <mergeCell ref="J12:J14"/>
    <mergeCell ref="Q12:Q14"/>
    <mergeCell ref="A10:Q10"/>
    <mergeCell ref="C2:Q2"/>
    <mergeCell ref="C3:Q3"/>
    <mergeCell ref="C4:Q4"/>
    <mergeCell ref="C5:Q5"/>
    <mergeCell ref="C6:Q6"/>
    <mergeCell ref="A11:Q11"/>
    <mergeCell ref="B26:B27"/>
    <mergeCell ref="A23:Q23"/>
    <mergeCell ref="N12:N14"/>
    <mergeCell ref="O12:O14"/>
    <mergeCell ref="P12:P14"/>
    <mergeCell ref="A24:Q24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1"/>
  <sheetViews>
    <sheetView view="pageBreakPreview" zoomScaleNormal="80" zoomScaleSheetLayoutView="100" workbookViewId="0">
      <selection activeCell="A10" sqref="A10:Q10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60" customFormat="1" x14ac:dyDescent="0.25">
      <c r="B1" s="161"/>
    </row>
    <row r="2" spans="1:17" s="160" customFormat="1" x14ac:dyDescent="0.25">
      <c r="B2" s="161"/>
      <c r="C2" s="227" t="s">
        <v>102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s="160" customFormat="1" x14ac:dyDescent="0.25">
      <c r="B3" s="161"/>
      <c r="C3" s="227" t="s">
        <v>103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s="160" customFormat="1" x14ac:dyDescent="0.25">
      <c r="B4" s="161"/>
      <c r="C4" s="227" t="s">
        <v>104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</row>
    <row r="5" spans="1:17" s="160" customFormat="1" x14ac:dyDescent="0.25">
      <c r="B5" s="161"/>
      <c r="C5" s="227" t="s">
        <v>105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1:17" s="160" customFormat="1" x14ac:dyDescent="0.25">
      <c r="B6" s="161"/>
      <c r="C6" s="227" t="s">
        <v>106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1:17" s="160" customFormat="1" x14ac:dyDescent="0.25">
      <c r="A7" s="162"/>
      <c r="B7" s="162"/>
      <c r="C7" s="227" t="str">
        <f>CE!C7</f>
        <v>FECHA DE ACTUALIZACIÓN: 23 - Agosto - 2021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</row>
    <row r="8" spans="1:17" s="160" customFormat="1" x14ac:dyDescent="0.25">
      <c r="A8" s="163"/>
      <c r="B8" s="163"/>
      <c r="C8" s="227" t="str">
        <f>CE!C8</f>
        <v>CORRESPONDE AL MES DE: JULIO 2021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</row>
    <row r="9" spans="1:17" s="160" customFormat="1" ht="15" customHeight="1" x14ac:dyDescent="0.3">
      <c r="A9" s="238"/>
      <c r="B9" s="238"/>
      <c r="C9" s="238"/>
      <c r="D9" s="238"/>
      <c r="E9" s="238"/>
      <c r="F9" s="238"/>
      <c r="G9" s="238"/>
      <c r="H9" s="238"/>
    </row>
    <row r="10" spans="1:17" x14ac:dyDescent="0.25">
      <c r="A10" s="302" t="str">
        <f>CE!$A$10</f>
        <v>Numero y Nombre de funcionarios, servidores públicos, empleados y asesores que laboran en el Sujeto Obligado</v>
      </c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</row>
    <row r="11" spans="1:17" ht="15.75" thickBot="1" x14ac:dyDescent="0.3">
      <c r="A11" s="277" t="s">
        <v>74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</row>
    <row r="12" spans="1:17" ht="15" customHeight="1" x14ac:dyDescent="0.25">
      <c r="A12" s="250" t="s">
        <v>1</v>
      </c>
      <c r="B12" s="253" t="s">
        <v>2</v>
      </c>
      <c r="C12" s="253" t="s">
        <v>3</v>
      </c>
      <c r="D12" s="253" t="s">
        <v>4</v>
      </c>
      <c r="E12" s="253" t="s">
        <v>44</v>
      </c>
      <c r="F12" s="253"/>
      <c r="G12" s="253"/>
      <c r="H12" s="253"/>
      <c r="I12" s="253" t="s">
        <v>63</v>
      </c>
      <c r="J12" s="261" t="s">
        <v>52</v>
      </c>
      <c r="K12" s="261" t="s">
        <v>45</v>
      </c>
      <c r="L12" s="261" t="s">
        <v>46</v>
      </c>
      <c r="M12" s="253" t="s">
        <v>11</v>
      </c>
      <c r="N12" s="246" t="s">
        <v>64</v>
      </c>
      <c r="O12" s="246" t="s">
        <v>65</v>
      </c>
      <c r="P12" s="246" t="s">
        <v>66</v>
      </c>
      <c r="Q12" s="279" t="s">
        <v>78</v>
      </c>
    </row>
    <row r="13" spans="1:17" x14ac:dyDescent="0.25">
      <c r="A13" s="251"/>
      <c r="B13" s="254"/>
      <c r="C13" s="254"/>
      <c r="D13" s="254"/>
      <c r="E13" s="211" t="s">
        <v>5</v>
      </c>
      <c r="F13" s="211" t="s">
        <v>6</v>
      </c>
      <c r="G13" s="211" t="s">
        <v>7</v>
      </c>
      <c r="H13" s="211" t="s">
        <v>39</v>
      </c>
      <c r="I13" s="254"/>
      <c r="J13" s="262"/>
      <c r="K13" s="262"/>
      <c r="L13" s="262"/>
      <c r="M13" s="254"/>
      <c r="N13" s="247"/>
      <c r="O13" s="247"/>
      <c r="P13" s="247"/>
      <c r="Q13" s="280"/>
    </row>
    <row r="14" spans="1:17" ht="15.75" thickBot="1" x14ac:dyDescent="0.3">
      <c r="A14" s="278"/>
      <c r="B14" s="275"/>
      <c r="C14" s="275"/>
      <c r="D14" s="275"/>
      <c r="E14" s="212" t="s">
        <v>12</v>
      </c>
      <c r="F14" s="212" t="s">
        <v>13</v>
      </c>
      <c r="G14" s="212" t="s">
        <v>14</v>
      </c>
      <c r="H14" s="212" t="s">
        <v>40</v>
      </c>
      <c r="I14" s="275"/>
      <c r="J14" s="274"/>
      <c r="K14" s="274"/>
      <c r="L14" s="274"/>
      <c r="M14" s="275"/>
      <c r="N14" s="276"/>
      <c r="O14" s="276"/>
      <c r="P14" s="276"/>
      <c r="Q14" s="281"/>
    </row>
    <row r="15" spans="1:17" ht="51" customHeight="1" x14ac:dyDescent="0.25">
      <c r="A15" s="198" t="s">
        <v>18</v>
      </c>
      <c r="B15" s="115" t="s">
        <v>114</v>
      </c>
      <c r="C15" s="139" t="s">
        <v>133</v>
      </c>
      <c r="D15" s="146">
        <v>4000</v>
      </c>
      <c r="E15" s="147">
        <f>+D15*4.83/100</f>
        <v>193.2</v>
      </c>
      <c r="F15" s="147">
        <v>437.07</v>
      </c>
      <c r="G15" s="147">
        <f>(D15*24*0.05%)+(D15*24*0.05%*12%)</f>
        <v>53.76</v>
      </c>
      <c r="H15" s="147">
        <v>0</v>
      </c>
      <c r="I15" s="146">
        <v>193.2</v>
      </c>
      <c r="J15" s="146">
        <v>250</v>
      </c>
      <c r="K15" s="148">
        <f t="shared" ref="K15" si="0">+D15-I15+J15</f>
        <v>4056.8</v>
      </c>
      <c r="L15" s="137">
        <v>7144</v>
      </c>
      <c r="M15" s="138"/>
      <c r="N15" s="156">
        <v>0</v>
      </c>
      <c r="O15" s="156">
        <v>0</v>
      </c>
      <c r="P15" s="156">
        <v>0</v>
      </c>
      <c r="Q15" s="156">
        <v>0</v>
      </c>
    </row>
    <row r="16" spans="1:17" x14ac:dyDescent="0.25">
      <c r="A16" s="245" t="s">
        <v>81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7" x14ac:dyDescent="0.25">
      <c r="A17" s="133"/>
      <c r="C17" s="133"/>
      <c r="D17" s="133"/>
      <c r="E17" s="133"/>
      <c r="F17" s="133"/>
      <c r="G17" s="133"/>
      <c r="H17" s="133"/>
      <c r="I17" s="133"/>
      <c r="J17" s="133"/>
      <c r="K17" s="133"/>
      <c r="L17" s="87"/>
    </row>
    <row r="18" spans="1:17" ht="15" customHeight="1" x14ac:dyDescent="0.25">
      <c r="A18" s="133"/>
      <c r="B18" s="243" t="s">
        <v>132</v>
      </c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7" x14ac:dyDescent="0.25">
      <c r="A19" s="133"/>
      <c r="B19" s="244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7" x14ac:dyDescent="0.25">
      <c r="A20" s="133"/>
      <c r="B20" s="133"/>
      <c r="C20" s="133"/>
      <c r="D20" s="273" t="str">
        <f>'[1]RENGLON 011'!$D$26</f>
        <v>(Base legal Decreto 57-2008, artículo 10 numeral 4) INFORMACIÓN PÚBLICA DE OFICIO</v>
      </c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</row>
    <row r="21" spans="1:17" x14ac:dyDescent="0.25">
      <c r="A21" s="133"/>
      <c r="B21" s="133"/>
      <c r="C21" s="133"/>
      <c r="E21" s="133"/>
      <c r="F21" s="133"/>
      <c r="G21" s="133"/>
      <c r="H21" s="133"/>
      <c r="I21" s="133"/>
      <c r="J21" s="133"/>
      <c r="K21" s="133"/>
    </row>
  </sheetData>
  <mergeCells count="27">
    <mergeCell ref="C7:Q7"/>
    <mergeCell ref="C2:Q2"/>
    <mergeCell ref="C3:Q3"/>
    <mergeCell ref="C4:Q4"/>
    <mergeCell ref="C5:Q5"/>
    <mergeCell ref="C6:Q6"/>
    <mergeCell ref="C8:Q8"/>
    <mergeCell ref="A9:H9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A16:Q16"/>
    <mergeCell ref="B18:B19"/>
    <mergeCell ref="D20:Q20"/>
    <mergeCell ref="J12:J14"/>
    <mergeCell ref="K12:K14"/>
    <mergeCell ref="L12:L14"/>
    <mergeCell ref="M12:M14"/>
    <mergeCell ref="N12:N14"/>
    <mergeCell ref="O12:O14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1"/>
  <sheetViews>
    <sheetView view="pageBreakPreview" zoomScaleNormal="80" zoomScaleSheetLayoutView="100" workbookViewId="0">
      <selection activeCell="D15" sqref="D15"/>
    </sheetView>
  </sheetViews>
  <sheetFormatPr baseColWidth="10" defaultRowHeight="15" x14ac:dyDescent="0.25"/>
  <cols>
    <col min="1" max="1" width="4.5703125" style="88" customWidth="1"/>
    <col min="2" max="2" width="26.5703125" style="106" customWidth="1"/>
    <col min="3" max="3" width="22.140625" style="109" customWidth="1"/>
    <col min="4" max="4" width="14.5703125" style="88" customWidth="1"/>
    <col min="5" max="7" width="13" style="88" hidden="1" customWidth="1"/>
    <col min="8" max="8" width="15.5703125" style="88" hidden="1" customWidth="1"/>
    <col min="9" max="9" width="17.7109375" style="88" bestFit="1" customWidth="1"/>
    <col min="10" max="11" width="15.5703125" style="88" customWidth="1"/>
    <col min="12" max="12" width="11.140625" style="88" hidden="1" customWidth="1"/>
    <col min="13" max="13" width="30.7109375" style="88" hidden="1" customWidth="1"/>
    <col min="14" max="16384" width="11.42578125" style="88"/>
  </cols>
  <sheetData>
    <row r="1" spans="1:17" s="160" customFormat="1" x14ac:dyDescent="0.25">
      <c r="B1" s="161"/>
    </row>
    <row r="2" spans="1:17" s="160" customFormat="1" x14ac:dyDescent="0.25">
      <c r="B2" s="161"/>
      <c r="C2" s="227" t="s">
        <v>102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s="160" customFormat="1" x14ac:dyDescent="0.25">
      <c r="B3" s="161"/>
      <c r="C3" s="227" t="s">
        <v>103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</row>
    <row r="4" spans="1:17" s="160" customFormat="1" x14ac:dyDescent="0.25">
      <c r="B4" s="161"/>
      <c r="C4" s="227" t="s">
        <v>104</v>
      </c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</row>
    <row r="5" spans="1:17" s="160" customFormat="1" x14ac:dyDescent="0.25">
      <c r="B5" s="161"/>
      <c r="C5" s="227" t="s">
        <v>105</v>
      </c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</row>
    <row r="6" spans="1:17" s="160" customFormat="1" x14ac:dyDescent="0.25">
      <c r="B6" s="161"/>
      <c r="C6" s="227" t="s">
        <v>106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</row>
    <row r="7" spans="1:17" s="160" customFormat="1" x14ac:dyDescent="0.25">
      <c r="A7" s="162"/>
      <c r="B7" s="162"/>
      <c r="C7" s="227" t="str">
        <f>CE!C7</f>
        <v>FECHA DE ACTUALIZACIÓN: 23 - Agosto - 2021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</row>
    <row r="8" spans="1:17" s="160" customFormat="1" x14ac:dyDescent="0.25">
      <c r="A8" s="163"/>
      <c r="B8" s="163"/>
      <c r="C8" s="227" t="str">
        <f>CE!C8</f>
        <v>CORRESPONDE AL MES DE: JULIO 2021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</row>
    <row r="9" spans="1:17" s="160" customFormat="1" ht="15" customHeight="1" x14ac:dyDescent="0.3">
      <c r="A9" s="238"/>
      <c r="B9" s="238"/>
      <c r="C9" s="238"/>
      <c r="D9" s="238"/>
      <c r="E9" s="238"/>
      <c r="F9" s="238"/>
      <c r="G9" s="238"/>
      <c r="H9" s="238"/>
    </row>
    <row r="10" spans="1:17" ht="27.75" x14ac:dyDescent="0.25">
      <c r="A10" s="272" t="str">
        <f>CE!$A$10</f>
        <v>Numero y Nombre de funcionarios, servidores públicos, empleados y asesores que laboran en el Sujeto Obligado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</row>
    <row r="11" spans="1:17" ht="15.75" thickBot="1" x14ac:dyDescent="0.3">
      <c r="A11" s="277" t="s">
        <v>74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</row>
    <row r="12" spans="1:17" ht="15" customHeight="1" x14ac:dyDescent="0.25">
      <c r="A12" s="250" t="s">
        <v>1</v>
      </c>
      <c r="B12" s="253" t="s">
        <v>2</v>
      </c>
      <c r="C12" s="253" t="s">
        <v>3</v>
      </c>
      <c r="D12" s="253" t="s">
        <v>4</v>
      </c>
      <c r="E12" s="253" t="s">
        <v>44</v>
      </c>
      <c r="F12" s="253"/>
      <c r="G12" s="253"/>
      <c r="H12" s="253"/>
      <c r="I12" s="253" t="s">
        <v>63</v>
      </c>
      <c r="J12" s="261" t="s">
        <v>52</v>
      </c>
      <c r="K12" s="261" t="s">
        <v>45</v>
      </c>
      <c r="L12" s="261" t="s">
        <v>46</v>
      </c>
      <c r="M12" s="253" t="s">
        <v>11</v>
      </c>
      <c r="N12" s="246" t="s">
        <v>64</v>
      </c>
      <c r="O12" s="246" t="s">
        <v>65</v>
      </c>
      <c r="P12" s="246" t="s">
        <v>66</v>
      </c>
      <c r="Q12" s="279" t="s">
        <v>78</v>
      </c>
    </row>
    <row r="13" spans="1:17" x14ac:dyDescent="0.25">
      <c r="A13" s="251"/>
      <c r="B13" s="254"/>
      <c r="C13" s="254"/>
      <c r="D13" s="254"/>
      <c r="E13" s="197" t="s">
        <v>5</v>
      </c>
      <c r="F13" s="197" t="s">
        <v>6</v>
      </c>
      <c r="G13" s="197" t="s">
        <v>7</v>
      </c>
      <c r="H13" s="197" t="s">
        <v>39</v>
      </c>
      <c r="I13" s="254"/>
      <c r="J13" s="262"/>
      <c r="K13" s="262"/>
      <c r="L13" s="262"/>
      <c r="M13" s="254"/>
      <c r="N13" s="247"/>
      <c r="O13" s="247"/>
      <c r="P13" s="247"/>
      <c r="Q13" s="280"/>
    </row>
    <row r="14" spans="1:17" ht="15.75" thickBot="1" x14ac:dyDescent="0.3">
      <c r="A14" s="278"/>
      <c r="B14" s="275"/>
      <c r="C14" s="275"/>
      <c r="D14" s="275"/>
      <c r="E14" s="200" t="s">
        <v>12</v>
      </c>
      <c r="F14" s="200" t="s">
        <v>13</v>
      </c>
      <c r="G14" s="200" t="s">
        <v>14</v>
      </c>
      <c r="H14" s="200" t="s">
        <v>40</v>
      </c>
      <c r="I14" s="275"/>
      <c r="J14" s="274"/>
      <c r="K14" s="274"/>
      <c r="L14" s="274"/>
      <c r="M14" s="275"/>
      <c r="N14" s="276"/>
      <c r="O14" s="276"/>
      <c r="P14" s="276"/>
      <c r="Q14" s="281"/>
    </row>
    <row r="15" spans="1:17" ht="51" customHeight="1" x14ac:dyDescent="0.25">
      <c r="A15" s="198" t="s">
        <v>19</v>
      </c>
      <c r="B15" s="115" t="s">
        <v>114</v>
      </c>
      <c r="C15" s="139" t="s">
        <v>129</v>
      </c>
      <c r="D15" s="136">
        <v>3075.1</v>
      </c>
      <c r="E15" s="112">
        <f>+D15*4.83/100</f>
        <v>148.52733000000001</v>
      </c>
      <c r="F15" s="112">
        <v>437.07</v>
      </c>
      <c r="G15" s="112">
        <f>(D15*24*0.05%)+(D15*24*0.05%*12%)</f>
        <v>41.329343999999992</v>
      </c>
      <c r="H15" s="112">
        <v>0</v>
      </c>
      <c r="I15" s="136">
        <v>0</v>
      </c>
      <c r="J15" s="136">
        <v>0</v>
      </c>
      <c r="K15" s="113">
        <f t="shared" ref="K15" si="0">+D15-I15+J15</f>
        <v>3075.1</v>
      </c>
      <c r="L15" s="137">
        <v>7144</v>
      </c>
      <c r="M15" s="138"/>
      <c r="N15" s="156">
        <v>0</v>
      </c>
      <c r="O15" s="156">
        <v>0</v>
      </c>
      <c r="P15" s="156">
        <v>0</v>
      </c>
      <c r="Q15" s="156">
        <v>0</v>
      </c>
    </row>
    <row r="16" spans="1:17" x14ac:dyDescent="0.25">
      <c r="A16" s="245" t="s">
        <v>81</v>
      </c>
      <c r="B16" s="245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</row>
    <row r="17" spans="1:17" x14ac:dyDescent="0.25">
      <c r="A17" s="133"/>
      <c r="C17" s="133"/>
      <c r="D17" s="133"/>
      <c r="E17" s="133"/>
      <c r="F17" s="133"/>
      <c r="G17" s="133"/>
      <c r="H17" s="133"/>
      <c r="I17" s="133"/>
      <c r="J17" s="133"/>
      <c r="K17" s="133"/>
      <c r="L17" s="87"/>
    </row>
    <row r="18" spans="1:17" ht="15" customHeight="1" x14ac:dyDescent="0.25">
      <c r="A18" s="133"/>
      <c r="B18" s="243" t="s">
        <v>80</v>
      </c>
      <c r="C18" s="133"/>
      <c r="D18" s="133"/>
      <c r="E18" s="133"/>
      <c r="F18" s="133"/>
      <c r="G18" s="133"/>
      <c r="H18" s="133"/>
      <c r="I18" s="133"/>
      <c r="J18" s="133"/>
      <c r="K18" s="133"/>
    </row>
    <row r="19" spans="1:17" x14ac:dyDescent="0.25">
      <c r="A19" s="133"/>
      <c r="B19" s="244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7" x14ac:dyDescent="0.25">
      <c r="A20" s="133"/>
      <c r="B20" s="133"/>
      <c r="C20" s="133"/>
      <c r="D20" s="273" t="str">
        <f>'[1]RENGLON 011'!$D$26</f>
        <v>(Base legal Decreto 57-2008, artículo 10 numeral 4) INFORMACIÓN PÚBLICA DE OFICIO</v>
      </c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</row>
    <row r="21" spans="1:17" x14ac:dyDescent="0.25">
      <c r="A21" s="133"/>
      <c r="B21" s="133"/>
      <c r="C21" s="133"/>
      <c r="E21" s="133"/>
      <c r="F21" s="133"/>
      <c r="G21" s="133"/>
      <c r="H21" s="133"/>
      <c r="I21" s="133"/>
      <c r="J21" s="133"/>
      <c r="K21" s="133"/>
    </row>
  </sheetData>
  <mergeCells count="27">
    <mergeCell ref="D20:Q20"/>
    <mergeCell ref="A10:Q10"/>
    <mergeCell ref="A11:Q11"/>
    <mergeCell ref="A12:A14"/>
    <mergeCell ref="B12:B14"/>
    <mergeCell ref="C12:C14"/>
    <mergeCell ref="D12:D14"/>
    <mergeCell ref="E12:H12"/>
    <mergeCell ref="I12:I14"/>
    <mergeCell ref="P12:P14"/>
    <mergeCell ref="Q12:Q14"/>
    <mergeCell ref="B18:B19"/>
    <mergeCell ref="C2:Q2"/>
    <mergeCell ref="C3:Q3"/>
    <mergeCell ref="C4:Q4"/>
    <mergeCell ref="C5:Q5"/>
    <mergeCell ref="A16:Q16"/>
    <mergeCell ref="J12:J14"/>
    <mergeCell ref="K12:K14"/>
    <mergeCell ref="L12:L14"/>
    <mergeCell ref="M12:M14"/>
    <mergeCell ref="N12:N14"/>
    <mergeCell ref="O12:O14"/>
    <mergeCell ref="C6:Q6"/>
    <mergeCell ref="C7:Q7"/>
    <mergeCell ref="C8:Q8"/>
    <mergeCell ref="A9:H9"/>
  </mergeCells>
  <printOptions horizontalCentered="1"/>
  <pageMargins left="0.70866141732283472" right="0.51181102362204722" top="0" bottom="0" header="0.31496062992125984" footer="0.31496062992125984"/>
  <pageSetup scale="72" orientation="landscape" r:id="rId1"/>
  <headerFooter>
    <oddFooter>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9"/>
  <sheetViews>
    <sheetView view="pageBreakPreview" zoomScale="110" zoomScaleNormal="100" zoomScaleSheetLayoutView="110" workbookViewId="0">
      <selection activeCell="G16" sqref="G16"/>
    </sheetView>
  </sheetViews>
  <sheetFormatPr baseColWidth="10" defaultRowHeight="12.75" x14ac:dyDescent="0.2"/>
  <cols>
    <col min="1" max="1" width="4.85546875" style="164" customWidth="1"/>
    <col min="2" max="2" width="32.85546875" style="164" customWidth="1"/>
    <col min="3" max="3" width="25.85546875" style="164" customWidth="1"/>
    <col min="4" max="4" width="25" style="164" customWidth="1"/>
    <col min="5" max="9" width="14.42578125" style="164" customWidth="1"/>
    <col min="10" max="16384" width="11.42578125" style="164"/>
  </cols>
  <sheetData>
    <row r="1" spans="1:8" s="160" customFormat="1" ht="15" x14ac:dyDescent="0.25">
      <c r="B1" s="161"/>
    </row>
    <row r="2" spans="1:8" s="160" customFormat="1" ht="15" x14ac:dyDescent="0.25">
      <c r="B2" s="161"/>
      <c r="C2" s="227" t="s">
        <v>102</v>
      </c>
      <c r="D2" s="227"/>
      <c r="E2" s="227"/>
      <c r="F2" s="227"/>
      <c r="G2" s="227"/>
      <c r="H2" s="227"/>
    </row>
    <row r="3" spans="1:8" s="160" customFormat="1" ht="15" x14ac:dyDescent="0.25">
      <c r="B3" s="161"/>
      <c r="C3" s="227" t="s">
        <v>103</v>
      </c>
      <c r="D3" s="227"/>
      <c r="E3" s="227"/>
      <c r="F3" s="227"/>
      <c r="G3" s="227"/>
      <c r="H3" s="227"/>
    </row>
    <row r="4" spans="1:8" s="160" customFormat="1" ht="15" x14ac:dyDescent="0.25">
      <c r="B4" s="161"/>
      <c r="C4" s="227" t="s">
        <v>104</v>
      </c>
      <c r="D4" s="227"/>
      <c r="E4" s="227"/>
      <c r="F4" s="227"/>
      <c r="G4" s="227"/>
      <c r="H4" s="227"/>
    </row>
    <row r="5" spans="1:8" s="160" customFormat="1" ht="15" x14ac:dyDescent="0.25">
      <c r="B5" s="161"/>
      <c r="C5" s="227" t="s">
        <v>105</v>
      </c>
      <c r="D5" s="227"/>
      <c r="E5" s="227"/>
      <c r="F5" s="227"/>
      <c r="G5" s="227"/>
      <c r="H5" s="227"/>
    </row>
    <row r="6" spans="1:8" s="160" customFormat="1" ht="15" x14ac:dyDescent="0.25">
      <c r="B6" s="161"/>
      <c r="C6" s="227" t="s">
        <v>106</v>
      </c>
      <c r="D6" s="227"/>
      <c r="E6" s="227"/>
      <c r="F6" s="227"/>
      <c r="G6" s="227"/>
      <c r="H6" s="227"/>
    </row>
    <row r="7" spans="1:8" s="160" customFormat="1" ht="15" x14ac:dyDescent="0.25">
      <c r="A7" s="162"/>
      <c r="B7" s="162"/>
      <c r="C7" s="227" t="str">
        <f>CE!C7</f>
        <v>FECHA DE ACTUALIZACIÓN: 23 - Agosto - 2021</v>
      </c>
      <c r="D7" s="227"/>
      <c r="E7" s="227"/>
      <c r="F7" s="227"/>
      <c r="G7" s="227"/>
      <c r="H7" s="227"/>
    </row>
    <row r="8" spans="1:8" s="160" customFormat="1" ht="15" x14ac:dyDescent="0.25">
      <c r="A8" s="163"/>
      <c r="B8" s="163"/>
      <c r="C8" s="227" t="str">
        <f>CE!C8</f>
        <v>CORRESPONDE AL MES DE: JULIO 2021</v>
      </c>
      <c r="D8" s="227"/>
      <c r="E8" s="227"/>
      <c r="F8" s="227"/>
      <c r="G8" s="227"/>
      <c r="H8" s="227"/>
    </row>
    <row r="9" spans="1:8" s="160" customFormat="1" ht="15" customHeight="1" x14ac:dyDescent="0.3">
      <c r="A9" s="238"/>
      <c r="B9" s="238"/>
      <c r="C9" s="238"/>
      <c r="D9" s="238"/>
      <c r="E9" s="238"/>
      <c r="F9" s="238"/>
      <c r="G9" s="238"/>
      <c r="H9" s="238"/>
    </row>
    <row r="10" spans="1:8" x14ac:dyDescent="0.2">
      <c r="A10" s="239" t="str">
        <f>CE!$A$10</f>
        <v>Numero y Nombre de funcionarios, servidores públicos, empleados y asesores que laboran en el Sujeto Obligado</v>
      </c>
      <c r="B10" s="239"/>
      <c r="C10" s="239"/>
      <c r="D10" s="239"/>
      <c r="E10" s="239"/>
      <c r="F10" s="239"/>
      <c r="G10" s="239"/>
      <c r="H10" s="239"/>
    </row>
    <row r="11" spans="1:8" s="165" customFormat="1" ht="18.75" customHeight="1" thickBot="1" x14ac:dyDescent="0.25">
      <c r="A11" s="240" t="s">
        <v>74</v>
      </c>
      <c r="B11" s="240"/>
      <c r="C11" s="240"/>
      <c r="D11" s="240"/>
      <c r="E11" s="240"/>
      <c r="F11" s="240"/>
      <c r="G11" s="240"/>
      <c r="H11" s="240"/>
    </row>
    <row r="12" spans="1:8" s="166" customFormat="1" x14ac:dyDescent="0.25">
      <c r="A12" s="241" t="s">
        <v>1</v>
      </c>
      <c r="B12" s="221" t="s">
        <v>2</v>
      </c>
      <c r="C12" s="221" t="s">
        <v>3</v>
      </c>
      <c r="D12" s="223" t="s">
        <v>4</v>
      </c>
      <c r="E12" s="225" t="s">
        <v>64</v>
      </c>
      <c r="F12" s="219" t="s">
        <v>65</v>
      </c>
      <c r="G12" s="219" t="s">
        <v>66</v>
      </c>
      <c r="H12" s="230" t="s">
        <v>67</v>
      </c>
    </row>
    <row r="13" spans="1:8" s="166" customFormat="1" ht="13.5" thickBot="1" x14ac:dyDescent="0.3">
      <c r="A13" s="242"/>
      <c r="B13" s="222"/>
      <c r="C13" s="222"/>
      <c r="D13" s="224"/>
      <c r="E13" s="226"/>
      <c r="F13" s="220"/>
      <c r="G13" s="220"/>
      <c r="H13" s="231"/>
    </row>
    <row r="14" spans="1:8" s="166" customFormat="1" ht="36.75" customHeight="1" x14ac:dyDescent="0.25">
      <c r="A14" s="168">
        <v>1</v>
      </c>
      <c r="B14" s="192" t="s">
        <v>71</v>
      </c>
      <c r="C14" s="193" t="s">
        <v>82</v>
      </c>
      <c r="D14" s="188">
        <f>442800/12</f>
        <v>36900</v>
      </c>
      <c r="E14" s="189">
        <v>0</v>
      </c>
      <c r="F14" s="176">
        <v>0</v>
      </c>
      <c r="G14" s="176">
        <v>0</v>
      </c>
      <c r="H14" s="177">
        <v>0</v>
      </c>
    </row>
    <row r="15" spans="1:8" s="166" customFormat="1" ht="36.75" customHeight="1" x14ac:dyDescent="0.25">
      <c r="A15" s="170">
        <v>2</v>
      </c>
      <c r="B15" s="190" t="s">
        <v>72</v>
      </c>
      <c r="C15" s="191" t="s">
        <v>73</v>
      </c>
      <c r="D15" s="186">
        <v>13100</v>
      </c>
      <c r="E15" s="187">
        <v>0</v>
      </c>
      <c r="F15" s="179">
        <v>0</v>
      </c>
      <c r="G15" s="179">
        <v>25277</v>
      </c>
      <c r="H15" s="180">
        <v>0</v>
      </c>
    </row>
    <row r="16" spans="1:8" s="166" customFormat="1" ht="36.75" customHeight="1" x14ac:dyDescent="0.25">
      <c r="A16" s="170">
        <v>3</v>
      </c>
      <c r="B16" s="190" t="s">
        <v>83</v>
      </c>
      <c r="C16" s="191" t="s">
        <v>84</v>
      </c>
      <c r="D16" s="186">
        <v>13100</v>
      </c>
      <c r="E16" s="187">
        <v>0</v>
      </c>
      <c r="F16" s="179">
        <v>0</v>
      </c>
      <c r="G16" s="179">
        <v>31876</v>
      </c>
      <c r="H16" s="180">
        <v>0</v>
      </c>
    </row>
    <row r="17" spans="1:8" s="166" customFormat="1" ht="36.75" customHeight="1" x14ac:dyDescent="0.25">
      <c r="A17" s="170">
        <v>4</v>
      </c>
      <c r="B17" s="190" t="s">
        <v>85</v>
      </c>
      <c r="C17" s="191" t="s">
        <v>86</v>
      </c>
      <c r="D17" s="186">
        <v>13100</v>
      </c>
      <c r="E17" s="187">
        <v>0</v>
      </c>
      <c r="F17" s="179">
        <v>0</v>
      </c>
      <c r="G17" s="179">
        <v>0</v>
      </c>
      <c r="H17" s="180">
        <v>0</v>
      </c>
    </row>
    <row r="18" spans="1:8" s="166" customFormat="1" ht="36.75" customHeight="1" x14ac:dyDescent="0.25">
      <c r="A18" s="170">
        <v>5</v>
      </c>
      <c r="B18" s="190" t="s">
        <v>87</v>
      </c>
      <c r="C18" s="191" t="s">
        <v>70</v>
      </c>
      <c r="D18" s="186">
        <v>13100</v>
      </c>
      <c r="E18" s="187">
        <v>0</v>
      </c>
      <c r="F18" s="179">
        <v>0</v>
      </c>
      <c r="G18" s="179">
        <v>0</v>
      </c>
      <c r="H18" s="180">
        <v>0</v>
      </c>
    </row>
    <row r="19" spans="1:8" s="166" customFormat="1" ht="36.75" customHeight="1" x14ac:dyDescent="0.25">
      <c r="A19" s="170">
        <v>6</v>
      </c>
      <c r="B19" s="190" t="s">
        <v>88</v>
      </c>
      <c r="C19" s="191" t="s">
        <v>89</v>
      </c>
      <c r="D19" s="186">
        <v>25000</v>
      </c>
      <c r="E19" s="187">
        <v>0</v>
      </c>
      <c r="F19" s="179">
        <v>0</v>
      </c>
      <c r="G19" s="179">
        <v>0</v>
      </c>
      <c r="H19" s="180">
        <v>0</v>
      </c>
    </row>
    <row r="20" spans="1:8" s="166" customFormat="1" ht="36.75" customHeight="1" x14ac:dyDescent="0.25">
      <c r="A20" s="170">
        <v>7</v>
      </c>
      <c r="B20" s="190" t="s">
        <v>90</v>
      </c>
      <c r="C20" s="191" t="s">
        <v>79</v>
      </c>
      <c r="D20" s="186">
        <f>57600/12</f>
        <v>4800</v>
      </c>
      <c r="E20" s="187">
        <v>0</v>
      </c>
      <c r="F20" s="179">
        <v>0</v>
      </c>
      <c r="G20" s="179">
        <v>0</v>
      </c>
      <c r="H20" s="180">
        <v>0</v>
      </c>
    </row>
    <row r="21" spans="1:8" s="166" customFormat="1" ht="36.75" customHeight="1" x14ac:dyDescent="0.25">
      <c r="A21" s="170">
        <v>8</v>
      </c>
      <c r="B21" s="190" t="s">
        <v>91</v>
      </c>
      <c r="C21" s="191" t="s">
        <v>69</v>
      </c>
      <c r="D21" s="186">
        <v>8000</v>
      </c>
      <c r="E21" s="187">
        <v>0</v>
      </c>
      <c r="F21" s="179">
        <v>0</v>
      </c>
      <c r="G21" s="179">
        <v>0</v>
      </c>
      <c r="H21" s="180">
        <v>0</v>
      </c>
    </row>
    <row r="22" spans="1:8" s="166" customFormat="1" ht="36.75" customHeight="1" x14ac:dyDescent="0.25">
      <c r="A22" s="170">
        <v>9</v>
      </c>
      <c r="B22" s="190" t="s">
        <v>99</v>
      </c>
      <c r="C22" s="191" t="s">
        <v>100</v>
      </c>
      <c r="D22" s="186">
        <v>4800</v>
      </c>
      <c r="E22" s="187">
        <v>0</v>
      </c>
      <c r="F22" s="179">
        <v>0</v>
      </c>
      <c r="G22" s="179">
        <v>0</v>
      </c>
      <c r="H22" s="180">
        <v>0</v>
      </c>
    </row>
    <row r="23" spans="1:8" s="166" customFormat="1" ht="36.75" customHeight="1" x14ac:dyDescent="0.25">
      <c r="A23" s="170">
        <v>10</v>
      </c>
      <c r="B23" s="190" t="s">
        <v>130</v>
      </c>
      <c r="C23" s="191" t="s">
        <v>131</v>
      </c>
      <c r="D23" s="186">
        <v>2727.27</v>
      </c>
      <c r="E23" s="187"/>
      <c r="F23" s="179"/>
      <c r="G23" s="179"/>
      <c r="H23" s="180"/>
    </row>
    <row r="24" spans="1:8" s="166" customFormat="1" ht="36.75" customHeight="1" x14ac:dyDescent="0.25">
      <c r="A24" s="170">
        <v>11</v>
      </c>
      <c r="B24" s="190" t="s">
        <v>137</v>
      </c>
      <c r="C24" s="218" t="s">
        <v>139</v>
      </c>
      <c r="D24" s="186">
        <v>4000</v>
      </c>
      <c r="E24" s="187">
        <v>0</v>
      </c>
      <c r="F24" s="213">
        <v>0</v>
      </c>
      <c r="G24" s="213">
        <v>0</v>
      </c>
      <c r="H24" s="214">
        <v>0</v>
      </c>
    </row>
    <row r="25" spans="1:8" s="166" customFormat="1" ht="36.75" customHeight="1" x14ac:dyDescent="0.25">
      <c r="A25" s="170">
        <v>12</v>
      </c>
      <c r="B25" s="190" t="s">
        <v>134</v>
      </c>
      <c r="C25" s="216" t="s">
        <v>135</v>
      </c>
      <c r="D25" s="186">
        <v>1500</v>
      </c>
      <c r="E25" s="187">
        <v>0</v>
      </c>
      <c r="F25" s="213">
        <v>0</v>
      </c>
      <c r="G25" s="213">
        <v>0</v>
      </c>
      <c r="H25" s="214">
        <v>0</v>
      </c>
    </row>
    <row r="26" spans="1:8" s="166" customFormat="1" ht="36.75" customHeight="1" thickBot="1" x14ac:dyDescent="0.3">
      <c r="A26" s="215">
        <v>13</v>
      </c>
      <c r="B26" s="201" t="s">
        <v>138</v>
      </c>
      <c r="C26" s="217" t="s">
        <v>136</v>
      </c>
      <c r="D26" s="202">
        <v>5000</v>
      </c>
      <c r="E26" s="203">
        <v>0</v>
      </c>
      <c r="F26" s="204">
        <v>0</v>
      </c>
      <c r="G26" s="204">
        <v>0</v>
      </c>
      <c r="H26" s="205">
        <v>0</v>
      </c>
    </row>
    <row r="27" spans="1:8" x14ac:dyDescent="0.2">
      <c r="A27" s="185"/>
    </row>
    <row r="28" spans="1:8" ht="12.75" customHeight="1" x14ac:dyDescent="0.2">
      <c r="B28" s="282" t="s">
        <v>76</v>
      </c>
      <c r="C28" s="233"/>
    </row>
    <row r="29" spans="1:8" x14ac:dyDescent="0.2">
      <c r="B29" s="234"/>
      <c r="C29" s="235"/>
      <c r="D29" s="228" t="str">
        <f>'[1]RENGLON 021'!$D$19</f>
        <v>(Base legal Decreto 57-2008, artículo 10 numeral 4) INFORMACIÓN PÚBLICA DE OFICIO</v>
      </c>
      <c r="E29" s="229"/>
      <c r="F29" s="229"/>
      <c r="G29" s="229"/>
      <c r="H29" s="229"/>
    </row>
  </sheetData>
  <mergeCells count="20">
    <mergeCell ref="C2:H2"/>
    <mergeCell ref="C3:H3"/>
    <mergeCell ref="C4:H4"/>
    <mergeCell ref="C5:H5"/>
    <mergeCell ref="C6:H6"/>
    <mergeCell ref="E12:E13"/>
    <mergeCell ref="F12:F13"/>
    <mergeCell ref="C7:H7"/>
    <mergeCell ref="C8:H8"/>
    <mergeCell ref="D29:H29"/>
    <mergeCell ref="A9:H9"/>
    <mergeCell ref="A10:H10"/>
    <mergeCell ref="A11:H11"/>
    <mergeCell ref="B28:C29"/>
    <mergeCell ref="G12:G13"/>
    <mergeCell ref="H12:H13"/>
    <mergeCell ref="A12:A13"/>
    <mergeCell ref="B12:B13"/>
    <mergeCell ref="C12:C13"/>
    <mergeCell ref="D12:D13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45"/>
  <sheetViews>
    <sheetView view="pageBreakPreview" zoomScale="90" zoomScaleNormal="9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30.7109375" customWidth="1"/>
    <col min="3" max="3" width="13" bestFit="1" customWidth="1"/>
    <col min="4" max="4" width="12.140625" bestFit="1" customWidth="1"/>
    <col min="5" max="5" width="13.85546875" bestFit="1" customWidth="1"/>
    <col min="6" max="6" width="12.140625" style="35" customWidth="1"/>
    <col min="7" max="9" width="12.140625" bestFit="1" customWidth="1"/>
    <col min="10" max="10" width="8.42578125" customWidth="1"/>
    <col min="11" max="11" width="37.42578125" customWidth="1"/>
  </cols>
  <sheetData>
    <row r="1" spans="1:11" x14ac:dyDescent="0.25">
      <c r="A1" s="1"/>
      <c r="B1" s="1"/>
      <c r="C1" s="1"/>
      <c r="D1" s="1"/>
      <c r="E1" s="1"/>
      <c r="F1" s="36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36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36"/>
      <c r="G3" s="1"/>
      <c r="H3" s="1"/>
      <c r="I3" s="1"/>
      <c r="J3" s="1"/>
      <c r="K3" s="1"/>
    </row>
    <row r="4" spans="1:11" x14ac:dyDescent="0.25">
      <c r="A4" s="1"/>
      <c r="B4" s="1"/>
      <c r="C4" s="1"/>
      <c r="D4" s="1"/>
      <c r="E4" s="1"/>
      <c r="F4" s="36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36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36"/>
      <c r="G6" s="1"/>
      <c r="H6" s="1"/>
      <c r="I6" s="1"/>
      <c r="J6" s="1"/>
      <c r="K6" s="1"/>
    </row>
    <row r="7" spans="1:11" x14ac:dyDescent="0.25">
      <c r="A7" s="1"/>
      <c r="B7" s="1"/>
      <c r="C7" s="1"/>
      <c r="D7" s="1"/>
      <c r="E7" s="1"/>
      <c r="F7" s="36"/>
      <c r="G7" s="1"/>
      <c r="H7" s="1"/>
      <c r="I7" s="1"/>
      <c r="J7" s="1"/>
      <c r="K7" s="1"/>
    </row>
    <row r="8" spans="1:11" x14ac:dyDescent="0.25">
      <c r="A8" s="1"/>
      <c r="B8" s="1"/>
      <c r="C8" s="1"/>
      <c r="D8" s="1"/>
      <c r="E8" s="1"/>
      <c r="F8" s="36"/>
      <c r="G8" s="1"/>
      <c r="H8" s="1"/>
      <c r="I8" s="1"/>
      <c r="J8" s="1"/>
      <c r="K8" s="1"/>
    </row>
    <row r="9" spans="1:11" x14ac:dyDescent="0.25">
      <c r="A9" s="1"/>
      <c r="B9" s="1"/>
      <c r="C9" s="1"/>
      <c r="D9" s="1"/>
      <c r="E9" s="1"/>
      <c r="F9" s="36"/>
      <c r="G9" s="1"/>
      <c r="H9" s="1"/>
      <c r="I9" s="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8" x14ac:dyDescent="0.25">
      <c r="A11" s="287" t="s">
        <v>0</v>
      </c>
      <c r="B11" s="287"/>
      <c r="C11" s="287"/>
      <c r="D11" s="287"/>
      <c r="E11" s="287"/>
      <c r="F11" s="287"/>
      <c r="G11" s="287"/>
      <c r="H11" s="287"/>
      <c r="I11" s="287"/>
      <c r="J11" s="287"/>
      <c r="K11" s="287"/>
    </row>
    <row r="12" spans="1:1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 x14ac:dyDescent="0.25">
      <c r="A13" s="287" t="s">
        <v>36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</row>
    <row r="14" spans="1:11" ht="18" x14ac:dyDescent="0.25">
      <c r="A14" s="54"/>
      <c r="B14" s="54"/>
      <c r="C14" s="54"/>
      <c r="D14" s="54"/>
      <c r="E14" s="54"/>
      <c r="F14" s="58"/>
      <c r="G14" s="54"/>
      <c r="H14" s="54"/>
      <c r="I14" s="54"/>
      <c r="J14" s="54"/>
      <c r="K14" s="54"/>
    </row>
    <row r="15" spans="1:11" x14ac:dyDescent="0.25">
      <c r="A15" s="19"/>
      <c r="B15" s="19"/>
      <c r="C15" s="19"/>
      <c r="D15" s="19"/>
      <c r="E15" s="19"/>
      <c r="F15" s="61"/>
      <c r="G15" s="19"/>
      <c r="H15" s="19"/>
      <c r="I15" s="19"/>
      <c r="J15" s="19"/>
      <c r="K15" s="19"/>
    </row>
    <row r="16" spans="1:11" s="69" customFormat="1" x14ac:dyDescent="0.25">
      <c r="A16" s="288" t="s">
        <v>1</v>
      </c>
      <c r="B16" s="288" t="s">
        <v>2</v>
      </c>
      <c r="C16" s="290" t="s">
        <v>3</v>
      </c>
      <c r="D16" s="288" t="s">
        <v>4</v>
      </c>
      <c r="E16" s="45" t="s">
        <v>32</v>
      </c>
      <c r="F16" s="45" t="s">
        <v>32</v>
      </c>
      <c r="G16" s="288" t="s">
        <v>8</v>
      </c>
      <c r="H16" s="45" t="s">
        <v>9</v>
      </c>
      <c r="I16" s="68" t="s">
        <v>10</v>
      </c>
      <c r="J16" s="45" t="s">
        <v>1</v>
      </c>
      <c r="K16" s="288" t="s">
        <v>11</v>
      </c>
    </row>
    <row r="17" spans="1:11" s="69" customFormat="1" x14ac:dyDescent="0.25">
      <c r="A17" s="289"/>
      <c r="B17" s="289"/>
      <c r="C17" s="290"/>
      <c r="D17" s="289"/>
      <c r="E17" s="45" t="s">
        <v>33</v>
      </c>
      <c r="F17" s="55" t="s">
        <v>5</v>
      </c>
      <c r="G17" s="289"/>
      <c r="H17" s="56" t="s">
        <v>15</v>
      </c>
      <c r="I17" s="57" t="s">
        <v>16</v>
      </c>
      <c r="J17" s="56" t="s">
        <v>17</v>
      </c>
      <c r="K17" s="289"/>
    </row>
    <row r="18" spans="1:11" s="69" customFormat="1" ht="56.25" customHeight="1" x14ac:dyDescent="0.25">
      <c r="A18" s="283" t="s">
        <v>18</v>
      </c>
      <c r="B18" s="283" t="s">
        <v>38</v>
      </c>
      <c r="C18" s="283" t="s">
        <v>37</v>
      </c>
      <c r="D18" s="62">
        <v>1500</v>
      </c>
      <c r="E18" s="63">
        <v>15</v>
      </c>
      <c r="F18" s="63">
        <f>+D18*4.83/100</f>
        <v>72.45</v>
      </c>
      <c r="G18" s="64">
        <f>100*15-F18</f>
        <v>1427.55</v>
      </c>
      <c r="H18" s="64">
        <v>125</v>
      </c>
      <c r="I18" s="64">
        <f>SUM(G18:H18)</f>
        <v>1552.55</v>
      </c>
      <c r="J18" s="65">
        <v>5238</v>
      </c>
      <c r="K18" s="67"/>
    </row>
    <row r="19" spans="1:11" s="69" customFormat="1" ht="56.25" hidden="1" customHeight="1" x14ac:dyDescent="0.25">
      <c r="A19" s="284"/>
      <c r="B19" s="284"/>
      <c r="C19" s="284"/>
      <c r="D19" s="66">
        <v>1500</v>
      </c>
      <c r="E19" s="63">
        <v>15</v>
      </c>
      <c r="F19" s="63">
        <f>+D19*4.83/100</f>
        <v>72.45</v>
      </c>
      <c r="G19" s="64">
        <f>100*15-F19</f>
        <v>1427.55</v>
      </c>
      <c r="H19" s="64">
        <v>125</v>
      </c>
      <c r="I19" s="64">
        <f>SUM(G19:H19)</f>
        <v>1552.55</v>
      </c>
      <c r="J19" s="65"/>
      <c r="K19" s="67"/>
    </row>
    <row r="20" spans="1:11" s="77" customFormat="1" ht="19.5" customHeight="1" x14ac:dyDescent="0.25">
      <c r="A20" s="70"/>
      <c r="B20" s="285" t="s">
        <v>26</v>
      </c>
      <c r="C20" s="286"/>
      <c r="D20" s="71">
        <f t="shared" ref="D20:I20" si="0">SUM(D18:D19)</f>
        <v>3000</v>
      </c>
      <c r="E20" s="72">
        <f t="shared" si="0"/>
        <v>30</v>
      </c>
      <c r="F20" s="71">
        <f t="shared" si="0"/>
        <v>144.9</v>
      </c>
      <c r="G20" s="73">
        <f t="shared" si="0"/>
        <v>2855.1</v>
      </c>
      <c r="H20" s="74">
        <f t="shared" si="0"/>
        <v>250</v>
      </c>
      <c r="I20" s="74">
        <f t="shared" si="0"/>
        <v>3105.1</v>
      </c>
      <c r="J20" s="75"/>
      <c r="K20" s="76"/>
    </row>
    <row r="21" spans="1:11" s="69" customFormat="1" x14ac:dyDescent="0.25">
      <c r="A21" s="78"/>
      <c r="D21" s="78"/>
      <c r="E21" s="78"/>
      <c r="F21" s="79"/>
      <c r="G21" s="80"/>
      <c r="I21" s="80"/>
      <c r="J21" s="78"/>
    </row>
    <row r="22" spans="1:11" x14ac:dyDescent="0.25">
      <c r="A22" s="1"/>
      <c r="D22" s="5"/>
      <c r="F22" s="58"/>
      <c r="G22" s="4"/>
      <c r="H22" s="4"/>
      <c r="J22" s="1"/>
    </row>
    <row r="23" spans="1:11" s="38" customFormat="1" x14ac:dyDescent="0.25">
      <c r="A23" s="37"/>
      <c r="B23" s="42"/>
      <c r="C23" s="42"/>
      <c r="D23" s="39"/>
      <c r="F23" s="59"/>
      <c r="G23" s="40"/>
      <c r="I23" s="41"/>
      <c r="J23" s="39"/>
    </row>
    <row r="24" spans="1:11" x14ac:dyDescent="0.25">
      <c r="A24" s="1"/>
      <c r="B24" s="42"/>
      <c r="C24" s="42"/>
      <c r="D24" s="32"/>
      <c r="E24" s="7"/>
      <c r="F24" s="59"/>
      <c r="G24" s="8"/>
    </row>
    <row r="25" spans="1:11" x14ac:dyDescent="0.25">
      <c r="B25" s="42"/>
      <c r="C25" s="42"/>
      <c r="D25" s="32"/>
      <c r="E25" s="33"/>
      <c r="F25" s="59"/>
      <c r="G25" s="9"/>
      <c r="H25" s="6"/>
    </row>
    <row r="26" spans="1:11" x14ac:dyDescent="0.25">
      <c r="F26" s="59"/>
    </row>
    <row r="27" spans="1:11" x14ac:dyDescent="0.25">
      <c r="F27" s="59"/>
    </row>
    <row r="28" spans="1:11" x14ac:dyDescent="0.25">
      <c r="F28" s="59"/>
    </row>
    <row r="29" spans="1:11" x14ac:dyDescent="0.25">
      <c r="F29" s="59"/>
    </row>
    <row r="30" spans="1:11" ht="15.75" thickBot="1" x14ac:dyDescent="0.3">
      <c r="C30" s="1"/>
      <c r="D30" s="10"/>
      <c r="E30" s="10"/>
      <c r="F30" s="60"/>
      <c r="G30" s="10"/>
      <c r="H30" s="11"/>
      <c r="J30" s="11"/>
      <c r="K30" s="11"/>
    </row>
    <row r="31" spans="1:11" x14ac:dyDescent="0.25">
      <c r="C31" s="12" t="s">
        <v>27</v>
      </c>
      <c r="D31" s="291" t="s">
        <v>28</v>
      </c>
      <c r="E31" s="291"/>
      <c r="F31" s="292"/>
      <c r="G31" s="291"/>
      <c r="H31" s="291"/>
      <c r="I31" s="34"/>
      <c r="J31" s="291" t="s">
        <v>29</v>
      </c>
      <c r="K31" s="291"/>
    </row>
    <row r="32" spans="1:11" x14ac:dyDescent="0.25">
      <c r="D32" s="293" t="s">
        <v>34</v>
      </c>
      <c r="E32" s="293"/>
      <c r="F32" s="293"/>
      <c r="G32" s="293"/>
      <c r="H32" s="293"/>
      <c r="J32" s="294" t="s">
        <v>30</v>
      </c>
      <c r="K32" s="294"/>
    </row>
    <row r="33" spans="5:7" x14ac:dyDescent="0.25">
      <c r="E33" s="58"/>
      <c r="F33" s="58"/>
      <c r="G33" s="58"/>
    </row>
    <row r="34" spans="5:7" x14ac:dyDescent="0.25">
      <c r="E34" s="58"/>
      <c r="F34" s="58"/>
      <c r="G34" s="58"/>
    </row>
    <row r="35" spans="5:7" x14ac:dyDescent="0.25">
      <c r="E35" s="58"/>
      <c r="F35" s="58"/>
      <c r="G35" s="58"/>
    </row>
    <row r="36" spans="5:7" x14ac:dyDescent="0.25">
      <c r="E36" s="58"/>
      <c r="F36" s="58"/>
      <c r="G36" s="58"/>
    </row>
    <row r="37" spans="5:7" x14ac:dyDescent="0.25">
      <c r="E37" s="58"/>
      <c r="F37" s="58"/>
      <c r="G37" s="58"/>
    </row>
    <row r="38" spans="5:7" x14ac:dyDescent="0.25">
      <c r="E38" s="58"/>
      <c r="F38" s="58"/>
      <c r="G38" s="58"/>
    </row>
    <row r="39" spans="5:7" x14ac:dyDescent="0.25">
      <c r="E39" s="58"/>
      <c r="F39" s="58"/>
      <c r="G39" s="58"/>
    </row>
    <row r="40" spans="5:7" x14ac:dyDescent="0.25">
      <c r="E40" s="58"/>
      <c r="F40" s="58"/>
      <c r="G40" s="58"/>
    </row>
    <row r="41" spans="5:7" x14ac:dyDescent="0.25">
      <c r="E41" s="58"/>
      <c r="F41" s="58"/>
      <c r="G41" s="58"/>
    </row>
    <row r="42" spans="5:7" x14ac:dyDescent="0.25">
      <c r="E42" s="58"/>
      <c r="F42" s="81"/>
      <c r="G42" s="58"/>
    </row>
    <row r="43" spans="5:7" x14ac:dyDescent="0.25">
      <c r="E43" s="58"/>
      <c r="F43" s="58"/>
      <c r="G43" s="58"/>
    </row>
    <row r="44" spans="5:7" x14ac:dyDescent="0.25">
      <c r="E44" s="58"/>
      <c r="F44" s="58"/>
      <c r="G44" s="58"/>
    </row>
    <row r="45" spans="5:7" x14ac:dyDescent="0.25">
      <c r="E45" s="58"/>
      <c r="F45" s="58"/>
      <c r="G45" s="58"/>
    </row>
  </sheetData>
  <mergeCells count="16">
    <mergeCell ref="D31:H31"/>
    <mergeCell ref="J31:K31"/>
    <mergeCell ref="D32:H32"/>
    <mergeCell ref="J32:K32"/>
    <mergeCell ref="B18:B19"/>
    <mergeCell ref="A18:A19"/>
    <mergeCell ref="C18:C19"/>
    <mergeCell ref="B20:C20"/>
    <mergeCell ref="A11:K11"/>
    <mergeCell ref="A13:K13"/>
    <mergeCell ref="A16:A17"/>
    <mergeCell ref="B16:B17"/>
    <mergeCell ref="C16:C17"/>
    <mergeCell ref="D16:D17"/>
    <mergeCell ref="G16:G17"/>
    <mergeCell ref="K16:K17"/>
  </mergeCells>
  <pageMargins left="0.7" right="0.7" top="0.75" bottom="0.75" header="0.3" footer="0.3"/>
  <pageSetup scale="72" orientation="landscape" horizontalDpi="4294967294" verticalDpi="72" r:id="rId1"/>
  <headerFooter>
    <oddFooter>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4"/>
  <sheetViews>
    <sheetView view="pageBreakPreview" topLeftCell="A10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bestFit="1" customWidth="1"/>
    <col min="5" max="5" width="11.42578125" bestFit="1" customWidth="1"/>
    <col min="6" max="6" width="10.28515625" bestFit="1" customWidth="1"/>
    <col min="7" max="7" width="11.85546875" bestFit="1" customWidth="1"/>
    <col min="8" max="8" width="10.28515625" bestFit="1" customWidth="1"/>
    <col min="9" max="9" width="8.42578125" customWidth="1"/>
    <col min="10" max="10" width="37.42578125" customWidth="1"/>
  </cols>
  <sheetData>
    <row r="2" spans="1:10" x14ac:dyDescent="0.25">
      <c r="A2" s="13"/>
      <c r="B2" s="14"/>
      <c r="C2" s="14"/>
      <c r="D2" s="14"/>
      <c r="E2" s="14"/>
      <c r="F2" s="14"/>
      <c r="G2" s="14"/>
      <c r="H2" s="14"/>
      <c r="I2" s="14"/>
      <c r="J2" s="15"/>
    </row>
    <row r="3" spans="1:10" x14ac:dyDescent="0.25">
      <c r="A3" s="16"/>
      <c r="B3" s="1"/>
      <c r="C3" s="1"/>
      <c r="D3" s="1"/>
      <c r="E3" s="1"/>
      <c r="F3" s="1"/>
      <c r="G3" s="1"/>
      <c r="H3" s="1"/>
      <c r="I3" s="1"/>
      <c r="J3" s="17"/>
    </row>
    <row r="4" spans="1:10" x14ac:dyDescent="0.25">
      <c r="A4" s="16"/>
      <c r="B4" s="1"/>
      <c r="C4" s="1"/>
      <c r="D4" s="1"/>
      <c r="E4" s="1"/>
      <c r="F4" s="1"/>
      <c r="G4" s="1"/>
      <c r="H4" s="1"/>
      <c r="I4" s="1"/>
      <c r="J4" s="17"/>
    </row>
    <row r="5" spans="1:10" x14ac:dyDescent="0.25">
      <c r="A5" s="16"/>
      <c r="B5" s="1"/>
      <c r="C5" s="1"/>
      <c r="D5" s="1"/>
      <c r="E5" s="1"/>
      <c r="F5" s="1"/>
      <c r="G5" s="1"/>
      <c r="H5" s="1"/>
      <c r="I5" s="1"/>
      <c r="J5" s="17"/>
    </row>
    <row r="6" spans="1:10" x14ac:dyDescent="0.25">
      <c r="A6" s="16"/>
      <c r="B6" s="1"/>
      <c r="C6" s="1"/>
      <c r="D6" s="1"/>
      <c r="E6" s="1"/>
      <c r="F6" s="1"/>
      <c r="G6" s="1"/>
      <c r="H6" s="1"/>
      <c r="I6" s="1"/>
      <c r="J6" s="17"/>
    </row>
    <row r="7" spans="1:10" x14ac:dyDescent="0.25">
      <c r="A7" s="16"/>
      <c r="B7" s="1"/>
      <c r="C7" s="1"/>
      <c r="D7" s="1"/>
      <c r="E7" s="1"/>
      <c r="F7" s="1"/>
      <c r="G7" s="1"/>
      <c r="H7" s="1"/>
      <c r="I7" s="1"/>
      <c r="J7" s="17"/>
    </row>
    <row r="8" spans="1:10" x14ac:dyDescent="0.25">
      <c r="A8" s="16"/>
      <c r="B8" s="1"/>
      <c r="C8" s="1"/>
      <c r="D8" s="1"/>
      <c r="E8" s="1"/>
      <c r="F8" s="1"/>
      <c r="G8" s="1"/>
      <c r="H8" s="1"/>
      <c r="I8" s="1"/>
      <c r="J8" s="17"/>
    </row>
    <row r="9" spans="1:10" x14ac:dyDescent="0.25">
      <c r="A9" s="16"/>
      <c r="B9" s="1"/>
      <c r="C9" s="1"/>
      <c r="D9" s="1"/>
      <c r="E9" s="1"/>
      <c r="F9" s="1"/>
      <c r="G9" s="1"/>
      <c r="H9" s="1"/>
      <c r="I9" s="1"/>
      <c r="J9" s="17"/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7"/>
    </row>
    <row r="11" spans="1:10" ht="18" x14ac:dyDescent="0.25">
      <c r="A11" s="295" t="s">
        <v>0</v>
      </c>
      <c r="B11" s="287"/>
      <c r="C11" s="287"/>
      <c r="D11" s="287"/>
      <c r="E11" s="287"/>
      <c r="F11" s="287"/>
      <c r="G11" s="287"/>
      <c r="H11" s="287"/>
      <c r="I11" s="287"/>
      <c r="J11" s="296"/>
    </row>
    <row r="12" spans="1:10" x14ac:dyDescent="0.25">
      <c r="A12" s="16"/>
      <c r="B12" s="1"/>
      <c r="C12" s="1"/>
      <c r="D12" s="1"/>
      <c r="E12" s="1"/>
      <c r="F12" s="1"/>
      <c r="G12" s="1"/>
      <c r="H12" s="1"/>
      <c r="I12" s="1"/>
      <c r="J12" s="17"/>
    </row>
    <row r="13" spans="1:10" ht="18" x14ac:dyDescent="0.25">
      <c r="A13" s="295" t="s">
        <v>42</v>
      </c>
      <c r="B13" s="287"/>
      <c r="C13" s="287"/>
      <c r="D13" s="287"/>
      <c r="E13" s="287"/>
      <c r="F13" s="287"/>
      <c r="G13" s="287"/>
      <c r="H13" s="287"/>
      <c r="I13" s="287"/>
      <c r="J13" s="296"/>
    </row>
    <row r="14" spans="1:10" ht="18" x14ac:dyDescent="0.25">
      <c r="A14" s="82"/>
      <c r="B14" s="83"/>
      <c r="C14" s="83"/>
      <c r="D14" s="83"/>
      <c r="E14" s="83"/>
      <c r="F14" s="83"/>
      <c r="G14" s="83"/>
      <c r="H14" s="83"/>
      <c r="I14" s="83"/>
      <c r="J14" s="84"/>
    </row>
    <row r="15" spans="1:10" ht="18" x14ac:dyDescent="0.25">
      <c r="A15" s="295" t="s">
        <v>31</v>
      </c>
      <c r="B15" s="287"/>
      <c r="C15" s="287"/>
      <c r="D15" s="287"/>
      <c r="E15" s="287"/>
      <c r="F15" s="287"/>
      <c r="G15" s="287"/>
      <c r="H15" s="287"/>
      <c r="I15" s="287"/>
      <c r="J15" s="296"/>
    </row>
    <row r="16" spans="1:10" ht="18" x14ac:dyDescent="0.25">
      <c r="A16" s="82"/>
      <c r="B16" s="83"/>
      <c r="C16" s="83"/>
      <c r="D16" s="83"/>
      <c r="E16" s="83"/>
      <c r="F16" s="83"/>
      <c r="G16" s="83"/>
      <c r="H16" s="83"/>
      <c r="I16" s="83"/>
      <c r="J16" s="84"/>
    </row>
    <row r="17" spans="1:10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20"/>
    </row>
    <row r="18" spans="1:10" x14ac:dyDescent="0.25">
      <c r="A18" s="297" t="s">
        <v>1</v>
      </c>
      <c r="B18" s="297" t="s">
        <v>2</v>
      </c>
      <c r="C18" s="290" t="s">
        <v>3</v>
      </c>
      <c r="D18" s="297" t="s">
        <v>4</v>
      </c>
      <c r="E18" s="85" t="s">
        <v>32</v>
      </c>
      <c r="F18" s="297" t="s">
        <v>8</v>
      </c>
      <c r="G18" s="43" t="s">
        <v>9</v>
      </c>
      <c r="H18" s="44" t="s">
        <v>10</v>
      </c>
      <c r="I18" s="43" t="s">
        <v>1</v>
      </c>
      <c r="J18" s="297" t="s">
        <v>11</v>
      </c>
    </row>
    <row r="19" spans="1:10" x14ac:dyDescent="0.25">
      <c r="A19" s="289"/>
      <c r="B19" s="289"/>
      <c r="C19" s="290"/>
      <c r="D19" s="289"/>
      <c r="E19" s="86" t="s">
        <v>33</v>
      </c>
      <c r="F19" s="289"/>
      <c r="G19" s="46" t="s">
        <v>15</v>
      </c>
      <c r="H19" s="47" t="s">
        <v>16</v>
      </c>
      <c r="I19" s="46" t="s">
        <v>17</v>
      </c>
      <c r="J19" s="289"/>
    </row>
    <row r="20" spans="1:10" ht="56.25" customHeight="1" x14ac:dyDescent="0.25">
      <c r="A20" s="48" t="s">
        <v>18</v>
      </c>
      <c r="B20" s="49" t="s">
        <v>43</v>
      </c>
      <c r="C20" s="50" t="s">
        <v>41</v>
      </c>
      <c r="D20" s="51">
        <v>2500</v>
      </c>
      <c r="E20" s="48">
        <v>20</v>
      </c>
      <c r="F20" s="51">
        <f>+D20/30*E20</f>
        <v>1666.6666666666665</v>
      </c>
      <c r="G20" s="51">
        <v>0</v>
      </c>
      <c r="H20" s="51">
        <f>SUM(F20:G20)</f>
        <v>1666.6666666666665</v>
      </c>
      <c r="I20" s="52">
        <v>5241</v>
      </c>
      <c r="J20" s="53"/>
    </row>
    <row r="21" spans="1:10" ht="15.75" x14ac:dyDescent="0.25">
      <c r="A21" s="24"/>
      <c r="B21" s="25"/>
      <c r="C21" s="26"/>
      <c r="D21" s="27"/>
      <c r="E21" s="25"/>
      <c r="F21" s="27"/>
      <c r="G21" s="22"/>
      <c r="H21" s="22"/>
      <c r="I21" s="23"/>
      <c r="J21" s="21"/>
    </row>
    <row r="22" spans="1:10" x14ac:dyDescent="0.25">
      <c r="A22" s="28"/>
      <c r="C22" s="2" t="s">
        <v>26</v>
      </c>
      <c r="D22" s="29">
        <f>SUM(D20:D21)</f>
        <v>2500</v>
      </c>
      <c r="E22" s="30"/>
      <c r="F22" s="29">
        <f>SUM(F20:F21)</f>
        <v>1666.6666666666665</v>
      </c>
      <c r="G22" s="31">
        <f>SUM(G20:G21)</f>
        <v>0</v>
      </c>
      <c r="H22" s="31">
        <f>SUM(H20:H21)</f>
        <v>1666.6666666666665</v>
      </c>
      <c r="I22" s="3"/>
      <c r="J22" s="1"/>
    </row>
    <row r="23" spans="1:10" x14ac:dyDescent="0.25">
      <c r="A23" s="1"/>
      <c r="D23" s="1"/>
      <c r="E23" s="1"/>
      <c r="F23" s="4"/>
      <c r="H23" s="4"/>
      <c r="I23" s="1"/>
    </row>
    <row r="24" spans="1:10" x14ac:dyDescent="0.25">
      <c r="A24" s="1"/>
      <c r="D24" s="5"/>
      <c r="F24" s="4"/>
      <c r="G24" s="4"/>
      <c r="I24" s="1"/>
    </row>
    <row r="25" spans="1:10" s="38" customFormat="1" x14ac:dyDescent="0.25">
      <c r="A25" s="37"/>
      <c r="B25" s="42"/>
      <c r="C25" s="42"/>
      <c r="D25" s="39"/>
      <c r="F25" s="40"/>
      <c r="H25" s="41"/>
      <c r="I25" s="39"/>
    </row>
    <row r="26" spans="1:10" x14ac:dyDescent="0.25">
      <c r="A26" s="1"/>
      <c r="B26" s="42"/>
      <c r="C26" s="42"/>
      <c r="D26" s="32"/>
      <c r="E26" s="7"/>
      <c r="F26" s="8"/>
    </row>
    <row r="27" spans="1:10" x14ac:dyDescent="0.25">
      <c r="B27" s="42"/>
      <c r="C27" s="42"/>
      <c r="D27" s="32"/>
      <c r="E27" s="33"/>
      <c r="F27" s="9"/>
      <c r="G27" s="6"/>
    </row>
    <row r="32" spans="1:10" ht="15.75" thickBot="1" x14ac:dyDescent="0.3">
      <c r="C32" s="1"/>
      <c r="D32" s="10"/>
      <c r="E32" s="10"/>
      <c r="F32" s="10"/>
      <c r="G32" s="11"/>
      <c r="I32" s="11"/>
      <c r="J32" s="11"/>
    </row>
    <row r="33" spans="3:10" x14ac:dyDescent="0.25">
      <c r="C33" s="12" t="s">
        <v>27</v>
      </c>
      <c r="D33" s="291" t="s">
        <v>28</v>
      </c>
      <c r="E33" s="291"/>
      <c r="F33" s="291"/>
      <c r="G33" s="291"/>
      <c r="H33" s="34"/>
      <c r="I33" s="291" t="s">
        <v>29</v>
      </c>
      <c r="J33" s="291"/>
    </row>
    <row r="34" spans="3:10" x14ac:dyDescent="0.25">
      <c r="D34" s="293" t="s">
        <v>34</v>
      </c>
      <c r="E34" s="293"/>
      <c r="F34" s="293"/>
      <c r="G34" s="293"/>
      <c r="I34" s="294" t="s">
        <v>30</v>
      </c>
      <c r="J34" s="294"/>
    </row>
  </sheetData>
  <mergeCells count="13">
    <mergeCell ref="D33:G33"/>
    <mergeCell ref="I33:J33"/>
    <mergeCell ref="D34:G34"/>
    <mergeCell ref="I34:J34"/>
    <mergeCell ref="A11:J11"/>
    <mergeCell ref="A13:J13"/>
    <mergeCell ref="A15:J15"/>
    <mergeCell ref="A18:A19"/>
    <mergeCell ref="B18:B19"/>
    <mergeCell ref="C18:C19"/>
    <mergeCell ref="D18:D19"/>
    <mergeCell ref="F18:F19"/>
    <mergeCell ref="J18:J19"/>
  </mergeCells>
  <pageMargins left="0.7" right="0.7" top="0.75" bottom="0.75" header="0.3" footer="0.3"/>
  <pageSetup scale="78" orientation="landscape" horizontalDpi="4294967294" verticalDpi="72" r:id="rId1"/>
  <headerFooter>
    <oddFooter>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view="pageBreakPreview" zoomScale="90" zoomScaleNormal="100" zoomScaleSheetLayoutView="90" workbookViewId="0">
      <selection activeCell="B24" sqref="B24"/>
    </sheetView>
  </sheetViews>
  <sheetFormatPr baseColWidth="10" defaultRowHeight="15" x14ac:dyDescent="0.25"/>
  <cols>
    <col min="1" max="1" width="5.7109375" customWidth="1"/>
    <col min="2" max="2" width="25.5703125" bestFit="1" customWidth="1"/>
    <col min="3" max="3" width="22.5703125" bestFit="1" customWidth="1"/>
    <col min="4" max="4" width="10.28515625" hidden="1" customWidth="1"/>
    <col min="5" max="5" width="11.42578125" hidden="1" customWidth="1"/>
    <col min="6" max="6" width="10.28515625" hidden="1" customWidth="1"/>
    <col min="7" max="7" width="11.85546875" hidden="1" customWidth="1"/>
    <col min="8" max="8" width="14.7109375" customWidth="1"/>
    <col min="9" max="9" width="15" customWidth="1"/>
    <col min="10" max="10" width="37.425781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8" x14ac:dyDescent="0.25">
      <c r="A5" s="287" t="s">
        <v>0</v>
      </c>
      <c r="B5" s="287"/>
      <c r="C5" s="287"/>
      <c r="D5" s="287"/>
      <c r="E5" s="287"/>
      <c r="F5" s="287"/>
      <c r="G5" s="287"/>
      <c r="H5" s="287"/>
      <c r="I5" s="287"/>
      <c r="J5" s="287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8" x14ac:dyDescent="0.25">
      <c r="A7" s="287" t="s">
        <v>51</v>
      </c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8" x14ac:dyDescent="0.25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 ht="18" x14ac:dyDescent="0.25">
      <c r="A9" s="287" t="s">
        <v>47</v>
      </c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8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</row>
    <row r="11" spans="1:10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x14ac:dyDescent="0.25">
      <c r="A12" s="297" t="s">
        <v>1</v>
      </c>
      <c r="B12" s="297" t="s">
        <v>2</v>
      </c>
      <c r="C12" s="290" t="s">
        <v>3</v>
      </c>
      <c r="D12" s="297" t="s">
        <v>4</v>
      </c>
      <c r="E12" s="90" t="s">
        <v>32</v>
      </c>
      <c r="F12" s="297" t="s">
        <v>8</v>
      </c>
      <c r="G12" s="43" t="s">
        <v>9</v>
      </c>
      <c r="H12" s="297" t="s">
        <v>48</v>
      </c>
      <c r="I12" s="43" t="s">
        <v>1</v>
      </c>
      <c r="J12" s="297" t="s">
        <v>11</v>
      </c>
    </row>
    <row r="13" spans="1:10" x14ac:dyDescent="0.25">
      <c r="A13" s="289"/>
      <c r="B13" s="289"/>
      <c r="C13" s="290"/>
      <c r="D13" s="289"/>
      <c r="E13" s="91" t="s">
        <v>33</v>
      </c>
      <c r="F13" s="289"/>
      <c r="G13" s="46" t="s">
        <v>15</v>
      </c>
      <c r="H13" s="289"/>
      <c r="I13" s="46" t="s">
        <v>17</v>
      </c>
      <c r="J13" s="289"/>
    </row>
    <row r="14" spans="1:10" ht="56.25" customHeight="1" x14ac:dyDescent="0.25">
      <c r="A14" s="48" t="s">
        <v>18</v>
      </c>
      <c r="B14" s="49" t="s">
        <v>49</v>
      </c>
      <c r="C14" s="50" t="s">
        <v>50</v>
      </c>
      <c r="D14" s="51">
        <v>2500</v>
      </c>
      <c r="E14" s="48">
        <v>20</v>
      </c>
      <c r="F14" s="51">
        <f>+D14/30*E14</f>
        <v>1666.6666666666665</v>
      </c>
      <c r="G14" s="51">
        <v>0</v>
      </c>
      <c r="H14" s="51">
        <v>1000</v>
      </c>
      <c r="I14" s="52">
        <v>5295</v>
      </c>
      <c r="J14" s="53"/>
    </row>
    <row r="15" spans="1:10" ht="15.75" x14ac:dyDescent="0.25">
      <c r="A15" s="24"/>
      <c r="B15" s="25"/>
      <c r="C15" s="26"/>
      <c r="D15" s="27"/>
      <c r="E15" s="25"/>
      <c r="F15" s="27"/>
      <c r="G15" s="22"/>
      <c r="H15" s="22"/>
      <c r="I15" s="23"/>
      <c r="J15" s="21"/>
    </row>
    <row r="16" spans="1:10" x14ac:dyDescent="0.25">
      <c r="A16" s="92"/>
      <c r="B16" s="14"/>
      <c r="C16" s="93" t="s">
        <v>26</v>
      </c>
      <c r="D16" s="29">
        <f>SUM(D14:D15)</f>
        <v>2500</v>
      </c>
      <c r="E16" s="94"/>
      <c r="F16" s="29">
        <f>SUM(F14:F15)</f>
        <v>1666.6666666666665</v>
      </c>
      <c r="G16" s="29">
        <f>SUM(G14:G15)</f>
        <v>0</v>
      </c>
      <c r="H16" s="29">
        <f>SUM(H14:H15)</f>
        <v>1000</v>
      </c>
      <c r="I16" s="95"/>
      <c r="J16" s="14"/>
    </row>
    <row r="17" spans="1:10" x14ac:dyDescent="0.25">
      <c r="A17" s="1"/>
      <c r="B17" s="1"/>
      <c r="C17" s="1"/>
      <c r="D17" s="1"/>
      <c r="E17" s="1"/>
      <c r="F17" s="96"/>
      <c r="G17" s="1"/>
      <c r="H17" s="96"/>
      <c r="I17" s="1"/>
      <c r="J17" s="1"/>
    </row>
    <row r="18" spans="1:10" x14ac:dyDescent="0.25">
      <c r="A18" s="1"/>
      <c r="B18" s="1"/>
      <c r="C18" s="1"/>
      <c r="D18" s="5"/>
      <c r="E18" s="1"/>
      <c r="F18" s="96"/>
      <c r="G18" s="96"/>
      <c r="H18" s="1"/>
      <c r="I18" s="1"/>
      <c r="J18" s="1"/>
    </row>
    <row r="19" spans="1:10" s="38" customFormat="1" x14ac:dyDescent="0.25">
      <c r="A19" s="37"/>
      <c r="B19" s="42"/>
      <c r="C19" s="42"/>
      <c r="D19" s="39"/>
      <c r="E19" s="39"/>
      <c r="F19" s="97"/>
      <c r="G19" s="39"/>
      <c r="H19" s="98"/>
      <c r="I19" s="39"/>
      <c r="J19" s="39"/>
    </row>
    <row r="20" spans="1:10" x14ac:dyDescent="0.25">
      <c r="A20" s="1"/>
      <c r="B20" s="42"/>
      <c r="C20" s="42"/>
      <c r="D20" s="32"/>
      <c r="E20" s="7"/>
      <c r="F20" s="5"/>
      <c r="G20" s="1"/>
      <c r="H20" s="1"/>
      <c r="I20" s="1"/>
      <c r="J20" s="1"/>
    </row>
    <row r="21" spans="1:10" x14ac:dyDescent="0.25">
      <c r="A21" s="1"/>
      <c r="B21" s="42"/>
      <c r="C21" s="42"/>
      <c r="D21" s="32"/>
      <c r="E21" s="33"/>
      <c r="F21" s="99"/>
      <c r="G21" s="100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thickBot="1" x14ac:dyDescent="0.3">
      <c r="A26" s="1"/>
      <c r="B26" s="1"/>
      <c r="C26" s="1"/>
      <c r="D26" s="10"/>
      <c r="E26" s="10"/>
      <c r="F26" s="10"/>
      <c r="G26" s="11"/>
      <c r="H26" s="1"/>
      <c r="I26" s="11"/>
      <c r="J26" s="11"/>
    </row>
    <row r="27" spans="1:10" x14ac:dyDescent="0.25">
      <c r="A27" s="1"/>
      <c r="B27" s="1"/>
      <c r="C27" s="101" t="s">
        <v>27</v>
      </c>
      <c r="D27" s="291" t="s">
        <v>28</v>
      </c>
      <c r="E27" s="291"/>
      <c r="F27" s="291"/>
      <c r="G27" s="291"/>
      <c r="H27" s="102"/>
      <c r="I27" s="291" t="s">
        <v>29</v>
      </c>
      <c r="J27" s="291"/>
    </row>
    <row r="28" spans="1:10" x14ac:dyDescent="0.25">
      <c r="A28" s="1"/>
      <c r="B28" s="1"/>
      <c r="C28" s="1"/>
      <c r="D28" s="292" t="s">
        <v>34</v>
      </c>
      <c r="E28" s="292"/>
      <c r="F28" s="292"/>
      <c r="G28" s="292"/>
      <c r="H28" s="1"/>
      <c r="I28" s="298" t="s">
        <v>30</v>
      </c>
      <c r="J28" s="298"/>
    </row>
  </sheetData>
  <mergeCells count="14">
    <mergeCell ref="D27:G27"/>
    <mergeCell ref="I27:J27"/>
    <mergeCell ref="D28:G28"/>
    <mergeCell ref="I28:J28"/>
    <mergeCell ref="H12:H13"/>
    <mergeCell ref="A5:J5"/>
    <mergeCell ref="A7:J7"/>
    <mergeCell ref="A9:J9"/>
    <mergeCell ref="A12:A13"/>
    <mergeCell ref="B12:B13"/>
    <mergeCell ref="C12:C13"/>
    <mergeCell ref="D12:D13"/>
    <mergeCell ref="F12:F13"/>
    <mergeCell ref="J12:J13"/>
  </mergeCells>
  <printOptions horizont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72" r:id="rId1"/>
  <headerFooter>
    <oddFooter>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view="pageBreakPreview" zoomScale="60" zoomScaleNormal="100" workbookViewId="0">
      <selection sqref="A1:XFD1048576"/>
    </sheetView>
  </sheetViews>
  <sheetFormatPr baseColWidth="10" defaultRowHeight="15" x14ac:dyDescent="0.25"/>
  <cols>
    <col min="1" max="1" width="5.7109375" customWidth="1"/>
    <col min="2" max="2" width="25.7109375" customWidth="1"/>
    <col min="3" max="3" width="22.5703125" bestFit="1" customWidth="1"/>
    <col min="4" max="4" width="10.28515625" bestFit="1" customWidth="1"/>
    <col min="5" max="5" width="15.5703125" customWidth="1"/>
    <col min="6" max="6" width="10.28515625" bestFit="1" customWidth="1"/>
    <col min="7" max="7" width="15.5703125" customWidth="1"/>
    <col min="8" max="8" width="10.28515625" bestFit="1" customWidth="1"/>
    <col min="9" max="9" width="8.42578125" customWidth="1"/>
    <col min="10" max="10" width="43.85546875" customWidth="1"/>
    <col min="13" max="13" width="14.7109375" bestFit="1" customWidth="1"/>
  </cols>
  <sheetData>
    <row r="1" spans="1:13" s="88" customFormat="1" ht="15" customHeight="1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s="88" customFormat="1" ht="15" customHeight="1" x14ac:dyDescent="0.2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88" customFormat="1" ht="15" customHeight="1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s="88" customFormat="1" ht="15" customHeight="1" x14ac:dyDescent="0.2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</row>
    <row r="5" spans="1:13" s="88" customFormat="1" ht="15" customHeight="1" x14ac:dyDescent="0.2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s="88" customFormat="1" ht="15" customHeight="1" x14ac:dyDescent="0.2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s="88" customFormat="1" ht="15" customHeight="1" x14ac:dyDescent="0.2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88" customFormat="1" ht="15" customHeigh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</row>
    <row r="9" spans="1:13" s="88" customFormat="1" ht="15" customHeight="1" x14ac:dyDescent="0.25">
      <c r="A9" s="87"/>
      <c r="B9" s="87"/>
      <c r="C9" s="87"/>
      <c r="D9" s="87"/>
      <c r="E9" s="87"/>
      <c r="F9" s="87"/>
      <c r="G9" s="87"/>
      <c r="H9" s="87"/>
      <c r="I9" s="87"/>
      <c r="J9" s="87"/>
      <c r="K9" s="299"/>
      <c r="L9" s="299"/>
      <c r="M9" s="299"/>
    </row>
    <row r="10" spans="1:13" s="88" customFormat="1" ht="20.25" customHeight="1" x14ac:dyDescent="0.25">
      <c r="A10" s="300" t="s">
        <v>0</v>
      </c>
      <c r="B10" s="300"/>
      <c r="C10" s="300"/>
      <c r="D10" s="300"/>
      <c r="E10" s="300"/>
      <c r="F10" s="300"/>
      <c r="G10" s="300"/>
      <c r="H10" s="300"/>
      <c r="I10" s="300"/>
      <c r="J10" s="300"/>
      <c r="K10" s="126"/>
      <c r="L10" s="126"/>
      <c r="M10" s="126"/>
    </row>
    <row r="11" spans="1:13" s="88" customFormat="1" ht="27.75" x14ac:dyDescent="0.25">
      <c r="A11" s="272" t="s">
        <v>54</v>
      </c>
      <c r="B11" s="272"/>
      <c r="C11" s="272"/>
      <c r="D11" s="272"/>
      <c r="E11" s="272"/>
      <c r="F11" s="272"/>
      <c r="G11" s="272"/>
      <c r="H11" s="272"/>
      <c r="I11" s="272"/>
      <c r="J11" s="272"/>
      <c r="K11" s="126"/>
      <c r="L11" s="126"/>
      <c r="M11" s="127"/>
    </row>
    <row r="12" spans="1:13" ht="20.25" customHeight="1" x14ac:dyDescent="0.25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126"/>
      <c r="L12" s="126"/>
      <c r="M12" s="127"/>
    </row>
    <row r="13" spans="1:13" ht="15.75" x14ac:dyDescent="0.25">
      <c r="A13" s="301" t="s">
        <v>1</v>
      </c>
      <c r="B13" s="301" t="s">
        <v>2</v>
      </c>
      <c r="C13" s="301" t="s">
        <v>3</v>
      </c>
      <c r="D13" s="301" t="s">
        <v>4</v>
      </c>
      <c r="E13" s="120" t="s">
        <v>32</v>
      </c>
      <c r="F13" s="301" t="s">
        <v>8</v>
      </c>
      <c r="G13" s="121" t="s">
        <v>9</v>
      </c>
      <c r="H13" s="121" t="s">
        <v>10</v>
      </c>
      <c r="I13" s="121" t="s">
        <v>1</v>
      </c>
      <c r="J13" s="301" t="s">
        <v>11</v>
      </c>
      <c r="K13" s="126"/>
      <c r="L13" s="126"/>
      <c r="M13" s="127"/>
    </row>
    <row r="14" spans="1:13" ht="15.75" x14ac:dyDescent="0.25">
      <c r="A14" s="301"/>
      <c r="B14" s="301"/>
      <c r="C14" s="301"/>
      <c r="D14" s="301"/>
      <c r="E14" s="122" t="s">
        <v>33</v>
      </c>
      <c r="F14" s="301"/>
      <c r="G14" s="123" t="s">
        <v>15</v>
      </c>
      <c r="H14" s="123" t="s">
        <v>16</v>
      </c>
      <c r="I14" s="123" t="s">
        <v>17</v>
      </c>
      <c r="J14" s="301"/>
      <c r="K14" s="126"/>
      <c r="L14" s="126"/>
      <c r="M14" s="127"/>
    </row>
    <row r="15" spans="1:13" ht="56.25" customHeight="1" x14ac:dyDescent="0.25">
      <c r="A15" s="48" t="s">
        <v>19</v>
      </c>
      <c r="B15" s="124" t="s">
        <v>55</v>
      </c>
      <c r="C15" s="50" t="s">
        <v>56</v>
      </c>
      <c r="D15" s="51">
        <v>100</v>
      </c>
      <c r="E15" s="125" t="s">
        <v>57</v>
      </c>
      <c r="F15" s="51">
        <v>600</v>
      </c>
      <c r="G15" s="51">
        <v>0</v>
      </c>
      <c r="H15" s="117">
        <f>SUM(F15:G15)</f>
        <v>600</v>
      </c>
      <c r="I15" s="52">
        <v>6933</v>
      </c>
      <c r="J15" s="116"/>
      <c r="K15" s="126"/>
      <c r="L15" s="126"/>
      <c r="M15" s="127"/>
    </row>
    <row r="16" spans="1:13" ht="15.75" x14ac:dyDescent="0.25">
      <c r="A16" s="28"/>
      <c r="C16" s="2" t="s">
        <v>26</v>
      </c>
      <c r="D16" s="118">
        <f>SUM(D15)</f>
        <v>100</v>
      </c>
      <c r="E16" s="119"/>
      <c r="F16" s="118">
        <f>SUM(F15:F15)</f>
        <v>600</v>
      </c>
      <c r="G16" s="118">
        <f>SUM(G15:G15)</f>
        <v>0</v>
      </c>
      <c r="H16" s="118">
        <f>SUM(H15:H15)</f>
        <v>600</v>
      </c>
      <c r="I16" s="3"/>
      <c r="J16" s="1"/>
      <c r="K16" s="126"/>
      <c r="L16" s="126"/>
      <c r="M16" s="127"/>
    </row>
    <row r="17" spans="1:13" ht="15.75" x14ac:dyDescent="0.25">
      <c r="A17" s="1"/>
      <c r="D17" s="1"/>
      <c r="E17" s="1"/>
      <c r="F17" s="4"/>
      <c r="H17" s="4"/>
      <c r="I17" s="1"/>
      <c r="K17" s="126"/>
      <c r="L17" s="126"/>
      <c r="M17" s="127"/>
    </row>
    <row r="18" spans="1:13" ht="15.75" x14ac:dyDescent="0.25">
      <c r="A18" s="1"/>
      <c r="D18" s="5"/>
      <c r="F18" s="4"/>
      <c r="G18" s="4"/>
      <c r="I18" s="1"/>
      <c r="K18" s="126"/>
      <c r="L18" s="126"/>
      <c r="M18" s="127"/>
    </row>
    <row r="19" spans="1:13" s="38" customFormat="1" ht="15.75" x14ac:dyDescent="0.25">
      <c r="A19" s="37"/>
      <c r="B19" s="243" t="s">
        <v>53</v>
      </c>
      <c r="C19" s="42"/>
      <c r="D19" s="37" t="s">
        <v>58</v>
      </c>
      <c r="E19" s="131"/>
      <c r="F19" s="130" t="s">
        <v>59</v>
      </c>
      <c r="G19" s="132"/>
      <c r="H19" s="41"/>
      <c r="I19" s="39"/>
      <c r="K19" s="129"/>
      <c r="L19" s="129"/>
      <c r="M19" s="129"/>
    </row>
    <row r="20" spans="1:13" ht="15.75" x14ac:dyDescent="0.25">
      <c r="B20" s="244"/>
      <c r="K20" s="128"/>
      <c r="L20" s="128"/>
      <c r="M20" s="128"/>
    </row>
    <row r="22" spans="1:13" ht="44.25" customHeight="1" x14ac:dyDescent="0.25"/>
    <row r="23" spans="1:13" ht="15.75" thickBot="1" x14ac:dyDescent="0.3">
      <c r="C23" s="1"/>
      <c r="D23" s="10"/>
      <c r="E23" s="10"/>
      <c r="F23" s="10"/>
      <c r="G23" s="11"/>
      <c r="I23" s="11"/>
      <c r="J23" s="11"/>
    </row>
    <row r="24" spans="1:13" x14ac:dyDescent="0.25">
      <c r="C24" s="12" t="s">
        <v>27</v>
      </c>
      <c r="D24" s="291" t="s">
        <v>28</v>
      </c>
      <c r="E24" s="291"/>
      <c r="F24" s="291"/>
      <c r="G24" s="291"/>
      <c r="H24" s="34"/>
      <c r="I24" s="291" t="s">
        <v>29</v>
      </c>
      <c r="J24" s="291"/>
    </row>
    <row r="25" spans="1:13" x14ac:dyDescent="0.25">
      <c r="D25" s="293" t="s">
        <v>34</v>
      </c>
      <c r="E25" s="293"/>
      <c r="F25" s="293"/>
      <c r="G25" s="293"/>
      <c r="I25" s="294" t="s">
        <v>30</v>
      </c>
      <c r="J25" s="294"/>
    </row>
  </sheetData>
  <mergeCells count="15">
    <mergeCell ref="B19:B20"/>
    <mergeCell ref="D24:G24"/>
    <mergeCell ref="I24:J24"/>
    <mergeCell ref="D25:G25"/>
    <mergeCell ref="I25:J25"/>
    <mergeCell ref="K9:M9"/>
    <mergeCell ref="A10:J10"/>
    <mergeCell ref="A11:J11"/>
    <mergeCell ref="A12:J12"/>
    <mergeCell ref="A13:A14"/>
    <mergeCell ref="B13:B14"/>
    <mergeCell ref="C13:C14"/>
    <mergeCell ref="D13:D14"/>
    <mergeCell ref="F13:F14"/>
    <mergeCell ref="J13:J14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horizontalDpi="240" verticalDpi="144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CE</vt:lpstr>
      <vt:lpstr>RENGLON 011</vt:lpstr>
      <vt:lpstr>RENGLON 031</vt:lpstr>
      <vt:lpstr>RENGLON 021</vt:lpstr>
      <vt:lpstr>RENGLON 029</vt:lpstr>
      <vt:lpstr>OSCAR GARCIA</vt:lpstr>
      <vt:lpstr>LAZARO MERIDA</vt:lpstr>
      <vt:lpstr>BONO 14 LUCKY</vt:lpstr>
      <vt:lpstr>Humberto</vt:lpstr>
      <vt:lpstr>Humberto!Área_de_impresión</vt:lpstr>
      <vt:lpstr>'OSCAR GARCIA'!Área_de_impresión</vt:lpstr>
      <vt:lpstr>'RENGLON 011'!Área_de_impresión</vt:lpstr>
      <vt:lpstr>'RENGLON 021'!Área_de_impresión</vt:lpstr>
      <vt:lpstr>'RENGLON 031'!Área_de_impresión</vt:lpstr>
    </vt:vector>
  </TitlesOfParts>
  <Company>ExpeUEW7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AUXCONTA</cp:lastModifiedBy>
  <cp:lastPrinted>2021-04-19T18:48:44Z</cp:lastPrinted>
  <dcterms:created xsi:type="dcterms:W3CDTF">2014-08-27T17:22:19Z</dcterms:created>
  <dcterms:modified xsi:type="dcterms:W3CDTF">2021-08-24T15:31:06Z</dcterms:modified>
</cp:coreProperties>
</file>